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780" tabRatio="873" activeTab="1"/>
  </bookViews>
  <sheets>
    <sheet name="おためし" sheetId="1" r:id="rId1"/>
    <sheet name="らくらく" sheetId="2" r:id="rId2"/>
    <sheet name="がんばり" sheetId="3" r:id="rId3"/>
  </sheets>
  <definedNames>
    <definedName name="_xlnm.Print_Area" localSheetId="2">'がんばり'!$A$1:$AD$51</definedName>
    <definedName name="_xlnm.Print_Titles" localSheetId="0">'おためし'!$2:$3</definedName>
    <definedName name="_xlnm.Print_Titles" localSheetId="2">'がんばり'!$2:$3</definedName>
    <definedName name="_xlnm.Print_Titles" localSheetId="1">'らくらく'!$2:$3</definedName>
  </definedNames>
  <calcPr fullCalcOnLoad="1"/>
</workbook>
</file>

<file path=xl/sharedStrings.xml><?xml version="1.0" encoding="utf-8"?>
<sst xmlns="http://schemas.openxmlformats.org/spreadsheetml/2006/main" count="1184" uniqueCount="262">
  <si>
    <t>順位</t>
  </si>
  <si>
    <t>TC1</t>
  </si>
  <si>
    <t>TC2</t>
  </si>
  <si>
    <t>総得点</t>
  </si>
  <si>
    <t>得点</t>
  </si>
  <si>
    <t>合計</t>
  </si>
  <si>
    <t>参加者数</t>
  </si>
  <si>
    <t>出場者数</t>
  </si>
  <si>
    <t>正解者数</t>
  </si>
  <si>
    <t>（注）　「Ｗ」はダブルパンチを、「Ｎ」はパンチマークがないか、時間超過を表す。</t>
  </si>
  <si>
    <t>棄権・未出走</t>
  </si>
  <si>
    <t>正解率</t>
  </si>
  <si>
    <t>なかお　よしお</t>
  </si>
  <si>
    <t>よしだ ともたか</t>
  </si>
  <si>
    <t>にしくぼ ふみあき</t>
  </si>
  <si>
    <t>ひあさ たくみ</t>
  </si>
  <si>
    <t>やまさき ようすけ</t>
  </si>
  <si>
    <t>ふくだ</t>
  </si>
  <si>
    <t>たにむら</t>
  </si>
  <si>
    <t>まちい</t>
  </si>
  <si>
    <t>よしだ</t>
  </si>
  <si>
    <t>おのえ</t>
  </si>
  <si>
    <t>おかもと</t>
  </si>
  <si>
    <t>生タイム</t>
  </si>
  <si>
    <t>さくらい</t>
  </si>
  <si>
    <t>さかもと</t>
  </si>
  <si>
    <t>すずき</t>
  </si>
  <si>
    <t>ふじしま</t>
  </si>
  <si>
    <t>すぎもと</t>
  </si>
  <si>
    <t>まえだ</t>
  </si>
  <si>
    <t>ひした まさひろ</t>
  </si>
  <si>
    <t>ふるはた</t>
  </si>
  <si>
    <t>まえだ はじめ</t>
  </si>
  <si>
    <t>こばやし</t>
  </si>
  <si>
    <t>さくらもと</t>
  </si>
  <si>
    <t>やまぐち たくや</t>
  </si>
  <si>
    <t>よしむら</t>
  </si>
  <si>
    <t>ながせ</t>
  </si>
  <si>
    <t>たじま ゆうすけ</t>
  </si>
  <si>
    <t>うすくら　ゆき</t>
  </si>
  <si>
    <t>さとす</t>
  </si>
  <si>
    <t>うらせ</t>
  </si>
  <si>
    <t>あべ　たかとし</t>
  </si>
  <si>
    <t>かのう</t>
  </si>
  <si>
    <t>たしろ</t>
  </si>
  <si>
    <t>こだま</t>
  </si>
  <si>
    <t>小田　博則</t>
  </si>
  <si>
    <t>小田　有莉奈</t>
  </si>
  <si>
    <t>吉田　しのぶ</t>
  </si>
  <si>
    <t>小田　佳代子</t>
  </si>
  <si>
    <t>中池　礼子</t>
  </si>
  <si>
    <t>池田　喜美代</t>
  </si>
  <si>
    <t>吉原　玲子</t>
  </si>
  <si>
    <t>藪　澄子</t>
  </si>
  <si>
    <t>鶴田　美代子</t>
  </si>
  <si>
    <t>清水　文子</t>
  </si>
  <si>
    <t>田崎　芳子</t>
  </si>
  <si>
    <t>木島　清子</t>
  </si>
  <si>
    <t>東　美智子</t>
  </si>
  <si>
    <t>（注）　「Ｗ」はダブルパンチを、「Ｎ」はパンチマークがないか、時間超過を表す。</t>
  </si>
  <si>
    <t>ふりがな</t>
  </si>
  <si>
    <t>長柄　久光</t>
  </si>
  <si>
    <t>美濃　信之</t>
  </si>
  <si>
    <t>大久保　敏則</t>
  </si>
  <si>
    <t>長縄　新太郎</t>
  </si>
  <si>
    <t>山本　賀寿枝</t>
  </si>
  <si>
    <t>吉村　年史</t>
  </si>
  <si>
    <t>鈴木　規弘</t>
  </si>
  <si>
    <t>児玉　悠貴</t>
  </si>
  <si>
    <t>児玉　拓</t>
  </si>
  <si>
    <t>降旗　健</t>
  </si>
  <si>
    <t>山崎　貴幸</t>
  </si>
  <si>
    <t>田中　徹</t>
  </si>
  <si>
    <t>竹内　誠史</t>
  </si>
  <si>
    <t>内藤　愉孝</t>
  </si>
  <si>
    <t>大家　哲朗</t>
  </si>
  <si>
    <t>木村　洋介</t>
  </si>
  <si>
    <t>辻村　修</t>
  </si>
  <si>
    <t>小林　康浩</t>
  </si>
  <si>
    <t>梅林　正治</t>
  </si>
  <si>
    <t>上野山　禎造</t>
  </si>
  <si>
    <t>木村　治雄</t>
  </si>
  <si>
    <t>田代　雅之</t>
  </si>
  <si>
    <t>がんばり</t>
  </si>
  <si>
    <t>おためし</t>
  </si>
  <si>
    <t>らくらく</t>
  </si>
  <si>
    <t>桜井　郁也</t>
  </si>
  <si>
    <t>松橋　徳敏</t>
  </si>
  <si>
    <t>小野田　剛太</t>
  </si>
  <si>
    <t>丸山　則和</t>
  </si>
  <si>
    <t>高橋　厚</t>
  </si>
  <si>
    <t>小田　紀彦</t>
  </si>
  <si>
    <t>伊藤　清</t>
  </si>
  <si>
    <t>丸山　由美子</t>
  </si>
  <si>
    <t>田濃　邦彦</t>
  </si>
  <si>
    <t>中尾　吉男</t>
  </si>
  <si>
    <t>岡野　英雄</t>
  </si>
  <si>
    <t>坂本　忠</t>
  </si>
  <si>
    <t>堀田　遼</t>
  </si>
  <si>
    <t>山口　尚宏</t>
  </si>
  <si>
    <t>福田　雅秀</t>
  </si>
  <si>
    <t>山下　友宏</t>
  </si>
  <si>
    <t>木島　英登</t>
  </si>
  <si>
    <t>竹内　千晶</t>
  </si>
  <si>
    <t>藤島　由宇</t>
  </si>
  <si>
    <t>大野　聡生</t>
  </si>
  <si>
    <t>斉藤　久雄</t>
  </si>
  <si>
    <t>深田　恒</t>
  </si>
  <si>
    <t>伴　 毅</t>
  </si>
  <si>
    <t>大久保 敏則</t>
  </si>
  <si>
    <t>氏　　名</t>
  </si>
  <si>
    <t>障害の有無</t>
  </si>
  <si>
    <t>傷害の有無</t>
  </si>
  <si>
    <t>No.</t>
  </si>
  <si>
    <t>正解</t>
  </si>
  <si>
    <t>B</t>
  </si>
  <si>
    <t>C</t>
  </si>
  <si>
    <t>A</t>
  </si>
  <si>
    <t>E</t>
  </si>
  <si>
    <t>D</t>
  </si>
  <si>
    <t>B</t>
  </si>
  <si>
    <t>C</t>
  </si>
  <si>
    <t>A</t>
  </si>
  <si>
    <t>E</t>
  </si>
  <si>
    <t>D</t>
  </si>
  <si>
    <t>A</t>
  </si>
  <si>
    <t>C</t>
  </si>
  <si>
    <t>B</t>
  </si>
  <si>
    <t>E</t>
  </si>
  <si>
    <t>D</t>
  </si>
  <si>
    <t>Z</t>
  </si>
  <si>
    <t>ささき</t>
  </si>
  <si>
    <t>B</t>
  </si>
  <si>
    <t>C</t>
  </si>
  <si>
    <t>A</t>
  </si>
  <si>
    <t>E</t>
  </si>
  <si>
    <t>B</t>
  </si>
  <si>
    <t>C</t>
  </si>
  <si>
    <t>A</t>
  </si>
  <si>
    <t>D</t>
  </si>
  <si>
    <t>E</t>
  </si>
  <si>
    <t>B</t>
  </si>
  <si>
    <t>C</t>
  </si>
  <si>
    <t>A</t>
  </si>
  <si>
    <t>E</t>
  </si>
  <si>
    <t>D</t>
  </si>
  <si>
    <t>はまばた</t>
  </si>
  <si>
    <t>B</t>
  </si>
  <si>
    <t>C</t>
  </si>
  <si>
    <t>A</t>
  </si>
  <si>
    <t>D</t>
  </si>
  <si>
    <t>E</t>
  </si>
  <si>
    <t>B</t>
  </si>
  <si>
    <t>C</t>
  </si>
  <si>
    <t>A</t>
  </si>
  <si>
    <t>D</t>
  </si>
  <si>
    <t>E</t>
  </si>
  <si>
    <t>えんどう</t>
  </si>
  <si>
    <t>B</t>
  </si>
  <si>
    <t>A</t>
  </si>
  <si>
    <t>C</t>
  </si>
  <si>
    <t>W</t>
  </si>
  <si>
    <t>E</t>
  </si>
  <si>
    <t>B</t>
  </si>
  <si>
    <t>C</t>
  </si>
  <si>
    <t>A</t>
  </si>
  <si>
    <t>D</t>
  </si>
  <si>
    <t>TIME</t>
  </si>
  <si>
    <t>TC</t>
  </si>
  <si>
    <t>ＴＣ</t>
  </si>
  <si>
    <t>正解</t>
  </si>
  <si>
    <t>C</t>
  </si>
  <si>
    <t>A</t>
  </si>
  <si>
    <t>Z</t>
  </si>
  <si>
    <t>B</t>
  </si>
  <si>
    <t>D</t>
  </si>
  <si>
    <t>秒</t>
  </si>
  <si>
    <t>たなか</t>
  </si>
  <si>
    <t>Z</t>
  </si>
  <si>
    <t>Z</t>
  </si>
  <si>
    <t>D</t>
  </si>
  <si>
    <t>A</t>
  </si>
  <si>
    <t>Z</t>
  </si>
  <si>
    <t>B</t>
  </si>
  <si>
    <t>D</t>
  </si>
  <si>
    <t>C</t>
  </si>
  <si>
    <t>C</t>
  </si>
  <si>
    <t>Z</t>
  </si>
  <si>
    <t>B</t>
  </si>
  <si>
    <t>D</t>
  </si>
  <si>
    <t>A</t>
  </si>
  <si>
    <t>Z</t>
  </si>
  <si>
    <t>Z</t>
  </si>
  <si>
    <t>Z</t>
  </si>
  <si>
    <t>Z</t>
  </si>
  <si>
    <t>D</t>
  </si>
  <si>
    <t>Z</t>
  </si>
  <si>
    <t>C</t>
  </si>
  <si>
    <t>A</t>
  </si>
  <si>
    <t>Z</t>
  </si>
  <si>
    <t>B</t>
  </si>
  <si>
    <t>D</t>
  </si>
  <si>
    <t>E</t>
  </si>
  <si>
    <t>Z</t>
  </si>
  <si>
    <t>A</t>
  </si>
  <si>
    <t>B</t>
  </si>
  <si>
    <t>C</t>
  </si>
  <si>
    <t>D</t>
  </si>
  <si>
    <t>C</t>
  </si>
  <si>
    <t>A</t>
  </si>
  <si>
    <t>Z</t>
  </si>
  <si>
    <t>B</t>
  </si>
  <si>
    <t>E</t>
  </si>
  <si>
    <t>D</t>
  </si>
  <si>
    <t>わかばやし そうへい</t>
  </si>
  <si>
    <t>C</t>
  </si>
  <si>
    <t>Z</t>
  </si>
  <si>
    <t>B</t>
  </si>
  <si>
    <t>D</t>
  </si>
  <si>
    <t>A</t>
  </si>
  <si>
    <t>なかお　よしお</t>
  </si>
  <si>
    <t>A</t>
  </si>
  <si>
    <t>Z</t>
  </si>
  <si>
    <t>B</t>
  </si>
  <si>
    <t>E</t>
  </si>
  <si>
    <t>C</t>
  </si>
  <si>
    <t>D</t>
  </si>
  <si>
    <t>やまざき</t>
  </si>
  <si>
    <t>ふじょう</t>
  </si>
  <si>
    <t>おおつかこういち</t>
  </si>
  <si>
    <t>いまい</t>
  </si>
  <si>
    <t>にしむら とくまさ</t>
  </si>
  <si>
    <t>A</t>
  </si>
  <si>
    <t>W</t>
  </si>
  <si>
    <t>E</t>
  </si>
  <si>
    <t>B</t>
  </si>
  <si>
    <t>C</t>
  </si>
  <si>
    <t>Z</t>
  </si>
  <si>
    <t>D</t>
  </si>
  <si>
    <t>いとう</t>
  </si>
  <si>
    <t>A</t>
  </si>
  <si>
    <t>C</t>
  </si>
  <si>
    <t>W</t>
  </si>
  <si>
    <t>D</t>
  </si>
  <si>
    <t>B</t>
  </si>
  <si>
    <t>Z</t>
  </si>
  <si>
    <t>あさい　たかひろ</t>
  </si>
  <si>
    <t>おおの</t>
  </si>
  <si>
    <t>きむら</t>
  </si>
  <si>
    <t>パラリンピック</t>
  </si>
  <si>
    <t>とがし</t>
  </si>
  <si>
    <t>E</t>
  </si>
  <si>
    <t>N</t>
  </si>
  <si>
    <t>ちの</t>
  </si>
  <si>
    <t>A</t>
  </si>
  <si>
    <t>B</t>
  </si>
  <si>
    <t>C</t>
  </si>
  <si>
    <t>E</t>
  </si>
  <si>
    <t>パラリンピック</t>
  </si>
  <si>
    <t>松川　清一</t>
  </si>
  <si>
    <t>今田 幸史</t>
  </si>
  <si>
    <t>早野 哲朗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</si>
</sst>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&lt;=999]000;[&lt;=99999]000\-00;000\-0000"/>
  </numFmts>
  <fonts count="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HGS創英角ｺﾞｼｯｸUB"/>
      <family val="3"/>
    </font>
    <font>
      <b/>
      <sz val="14"/>
      <name val="HGS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thin"/>
      <top style="medium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/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dashed">
        <color indexed="8"/>
      </bottom>
    </border>
    <border>
      <left style="medium">
        <color indexed="8"/>
      </left>
      <right style="medium">
        <color indexed="8"/>
      </right>
      <top style="medium"/>
      <bottom style="dashed">
        <color indexed="8"/>
      </bottom>
    </border>
    <border>
      <left>
        <color indexed="63"/>
      </left>
      <right style="medium">
        <color indexed="8"/>
      </right>
      <top style="medium"/>
      <bottom style="dashed">
        <color indexed="8"/>
      </bottom>
    </border>
    <border>
      <left style="medium">
        <color indexed="8"/>
      </left>
      <right style="thin">
        <color indexed="8"/>
      </right>
      <top style="medium"/>
      <bottom style="dashed">
        <color indexed="8"/>
      </bottom>
    </border>
    <border>
      <left style="thin">
        <color indexed="8"/>
      </left>
      <right style="thin">
        <color indexed="8"/>
      </right>
      <top style="medium"/>
      <bottom style="dashed">
        <color indexed="8"/>
      </bottom>
    </border>
    <border>
      <left style="thin">
        <color indexed="8"/>
      </left>
      <right style="medium">
        <color indexed="8"/>
      </right>
      <top style="medium"/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medium"/>
    </border>
    <border>
      <left>
        <color indexed="63"/>
      </left>
      <right style="thin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thin"/>
      <right style="thin"/>
      <top>
        <color indexed="63"/>
      </top>
      <bottom style="dashed">
        <color indexed="8"/>
      </bottom>
    </border>
    <border>
      <left style="thin"/>
      <right style="thin">
        <color indexed="8"/>
      </right>
      <top style="medium">
        <color indexed="8"/>
      </top>
      <bottom style="dashed"/>
    </border>
    <border>
      <left style="medium"/>
      <right style="medium"/>
      <top style="medium"/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thin"/>
      <right style="thin"/>
      <top style="dotted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dotted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dotted">
        <color indexed="8"/>
      </bottom>
    </border>
    <border>
      <left style="thin">
        <color indexed="8"/>
      </left>
      <right style="thin">
        <color indexed="8"/>
      </right>
      <top style="medium"/>
      <bottom style="dotted">
        <color indexed="8"/>
      </bottom>
    </border>
    <border>
      <left style="thin">
        <color indexed="8"/>
      </left>
      <right style="medium">
        <color indexed="8"/>
      </right>
      <top style="medium"/>
      <bottom style="dotted">
        <color indexed="8"/>
      </bottom>
    </border>
    <border>
      <left style="medium">
        <color indexed="8"/>
      </left>
      <right style="medium"/>
      <top style="medium"/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dashed">
        <color indexed="8"/>
      </top>
      <bottom style="medium"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>
        <color indexed="8"/>
      </bottom>
    </border>
    <border>
      <left>
        <color indexed="63"/>
      </left>
      <right>
        <color indexed="63"/>
      </right>
      <top style="medium"/>
      <bottom style="dashed">
        <color indexed="8"/>
      </bottom>
    </border>
    <border>
      <left>
        <color indexed="63"/>
      </left>
      <right style="thin">
        <color indexed="8"/>
      </right>
      <top style="medium"/>
      <bottom style="dashed">
        <color indexed="8"/>
      </bottom>
    </border>
    <border>
      <left style="medium"/>
      <right>
        <color indexed="63"/>
      </right>
      <top style="dashed">
        <color indexed="8"/>
      </top>
      <bottom style="medium"/>
    </border>
    <border>
      <left>
        <color indexed="63"/>
      </left>
      <right>
        <color indexed="63"/>
      </right>
      <top style="dashed">
        <color indexed="8"/>
      </top>
      <bottom style="medium"/>
    </border>
    <border>
      <left>
        <color indexed="63"/>
      </left>
      <right style="thin">
        <color indexed="8"/>
      </right>
      <top style="dashed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7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distributed" vertical="center" indent="1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 shrinkToFit="1"/>
    </xf>
    <xf numFmtId="9" fontId="5" fillId="0" borderId="28" xfId="0" applyNumberFormat="1" applyFont="1" applyFill="1" applyBorder="1" applyAlignment="1">
      <alignment horizontal="center" vertical="center" shrinkToFit="1"/>
    </xf>
    <xf numFmtId="9" fontId="5" fillId="0" borderId="29" xfId="0" applyNumberFormat="1" applyFont="1" applyFill="1" applyBorder="1" applyAlignment="1">
      <alignment horizontal="center" vertical="center" shrinkToFit="1"/>
    </xf>
    <xf numFmtId="9" fontId="5" fillId="0" borderId="29" xfId="0" applyNumberFormat="1" applyFont="1" applyFill="1" applyBorder="1" applyAlignment="1">
      <alignment horizontal="center" vertical="center"/>
    </xf>
    <xf numFmtId="9" fontId="1" fillId="0" borderId="26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 shrinkToFit="1"/>
    </xf>
    <xf numFmtId="0" fontId="1" fillId="0" borderId="32" xfId="0" applyFont="1" applyBorder="1" applyAlignment="1">
      <alignment horizontal="distributed" vertical="center" indent="1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 shrinkToFit="1"/>
    </xf>
    <xf numFmtId="0" fontId="1" fillId="0" borderId="38" xfId="0" applyFont="1" applyBorder="1" applyAlignment="1">
      <alignment horizontal="distributed" vertical="center" indent="1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 shrinkToFit="1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shrinkToFit="1"/>
    </xf>
    <xf numFmtId="0" fontId="1" fillId="0" borderId="53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54" xfId="0" applyNumberFormat="1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shrinkToFit="1"/>
    </xf>
    <xf numFmtId="0" fontId="1" fillId="0" borderId="50" xfId="0" applyNumberFormat="1" applyFont="1" applyFill="1" applyBorder="1" applyAlignment="1">
      <alignment horizontal="center" vertical="center" shrinkToFit="1"/>
    </xf>
    <xf numFmtId="0" fontId="1" fillId="0" borderId="56" xfId="0" applyNumberFormat="1" applyFont="1" applyFill="1" applyBorder="1" applyAlignment="1">
      <alignment horizontal="center" vertical="center" shrinkToFit="1"/>
    </xf>
    <xf numFmtId="0" fontId="1" fillId="0" borderId="57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 shrinkToFit="1"/>
    </xf>
    <xf numFmtId="0" fontId="1" fillId="0" borderId="59" xfId="0" applyNumberFormat="1" applyFont="1" applyFill="1" applyBorder="1" applyAlignment="1">
      <alignment horizontal="distributed" vertical="center" indent="1" shrinkToFit="1"/>
    </xf>
    <xf numFmtId="0" fontId="1" fillId="0" borderId="57" xfId="0" applyNumberFormat="1" applyFont="1" applyFill="1" applyBorder="1" applyAlignment="1">
      <alignment horizontal="center" vertical="center" shrinkToFit="1"/>
    </xf>
    <xf numFmtId="0" fontId="1" fillId="0" borderId="60" xfId="0" applyNumberFormat="1" applyFont="1" applyFill="1" applyBorder="1" applyAlignment="1">
      <alignment horizontal="center" vertical="center" shrinkToFit="1"/>
    </xf>
    <xf numFmtId="0" fontId="5" fillId="0" borderId="61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62" xfId="0" applyNumberFormat="1" applyFont="1" applyFill="1" applyBorder="1" applyAlignment="1">
      <alignment horizontal="center" vertical="center"/>
    </xf>
    <xf numFmtId="0" fontId="1" fillId="0" borderId="63" xfId="0" applyNumberFormat="1" applyFont="1" applyFill="1" applyBorder="1" applyAlignment="1">
      <alignment horizontal="center" vertical="center" shrinkToFit="1"/>
    </xf>
    <xf numFmtId="0" fontId="1" fillId="0" borderId="64" xfId="0" applyNumberFormat="1" applyFont="1" applyFill="1" applyBorder="1" applyAlignment="1">
      <alignment horizontal="distributed" vertical="center" indent="1" shrinkToFit="1"/>
    </xf>
    <xf numFmtId="0" fontId="1" fillId="0" borderId="62" xfId="0" applyNumberFormat="1" applyFont="1" applyFill="1" applyBorder="1" applyAlignment="1">
      <alignment horizontal="center" vertical="center" shrinkToFit="1"/>
    </xf>
    <xf numFmtId="0" fontId="1" fillId="0" borderId="65" xfId="0" applyNumberFormat="1" applyFont="1" applyFill="1" applyBorder="1" applyAlignment="1">
      <alignment horizontal="center" vertical="center" shrinkToFit="1"/>
    </xf>
    <xf numFmtId="9" fontId="5" fillId="0" borderId="13" xfId="0" applyNumberFormat="1" applyFont="1" applyFill="1" applyBorder="1" applyAlignment="1">
      <alignment horizontal="center" vertical="center" shrinkToFit="1"/>
    </xf>
    <xf numFmtId="9" fontId="1" fillId="0" borderId="29" xfId="0" applyNumberFormat="1" applyFont="1" applyFill="1" applyBorder="1" applyAlignment="1">
      <alignment horizontal="center" vertical="center"/>
    </xf>
    <xf numFmtId="0" fontId="1" fillId="0" borderId="66" xfId="0" applyNumberFormat="1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distributed" vertical="center" indent="1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shrinkToFit="1"/>
    </xf>
    <xf numFmtId="0" fontId="1" fillId="0" borderId="69" xfId="0" applyNumberFormat="1" applyFont="1" applyFill="1" applyBorder="1" applyAlignment="1">
      <alignment horizontal="center" vertical="center"/>
    </xf>
    <xf numFmtId="0" fontId="1" fillId="0" borderId="7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71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 shrinkToFit="1"/>
    </xf>
    <xf numFmtId="0" fontId="1" fillId="0" borderId="38" xfId="0" applyNumberFormat="1" applyFont="1" applyBorder="1" applyAlignment="1">
      <alignment horizontal="distributed" vertical="center" indent="1" shrinkToFit="1"/>
    </xf>
    <xf numFmtId="0" fontId="1" fillId="0" borderId="38" xfId="0" applyNumberFormat="1" applyFont="1" applyBorder="1" applyAlignment="1">
      <alignment horizontal="center" vertical="center" shrinkToFit="1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72" xfId="0" applyNumberFormat="1" applyFont="1" applyFill="1" applyBorder="1" applyAlignment="1">
      <alignment horizontal="center" vertical="center"/>
    </xf>
    <xf numFmtId="0" fontId="1" fillId="0" borderId="73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2" borderId="38" xfId="0" applyNumberFormat="1" applyFont="1" applyFill="1" applyBorder="1" applyAlignment="1">
      <alignment horizontal="distributed" vertical="center" indent="1" shrinkToFit="1"/>
    </xf>
    <xf numFmtId="0" fontId="1" fillId="2" borderId="71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shrinkToFit="1"/>
    </xf>
    <xf numFmtId="0" fontId="1" fillId="0" borderId="74" xfId="0" applyNumberFormat="1" applyFont="1" applyFill="1" applyBorder="1" applyAlignment="1">
      <alignment horizontal="center" vertical="center"/>
    </xf>
    <xf numFmtId="0" fontId="1" fillId="0" borderId="75" xfId="0" applyNumberFormat="1" applyFont="1" applyFill="1" applyBorder="1" applyAlignment="1">
      <alignment horizontal="center" vertical="center" shrinkToFit="1"/>
    </xf>
    <xf numFmtId="0" fontId="1" fillId="0" borderId="75" xfId="0" applyNumberFormat="1" applyFont="1" applyBorder="1" applyAlignment="1">
      <alignment horizontal="distributed" vertical="center" indent="1" shrinkToFit="1"/>
    </xf>
    <xf numFmtId="0" fontId="1" fillId="0" borderId="75" xfId="0" applyNumberFormat="1" applyFont="1" applyBorder="1" applyAlignment="1">
      <alignment horizontal="center" vertical="center" shrinkToFit="1"/>
    </xf>
    <xf numFmtId="0" fontId="1" fillId="0" borderId="76" xfId="0" applyNumberFormat="1" applyFont="1" applyFill="1" applyBorder="1" applyAlignment="1">
      <alignment horizontal="center" vertical="center"/>
    </xf>
    <xf numFmtId="0" fontId="1" fillId="0" borderId="77" xfId="0" applyNumberFormat="1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 shrinkToFit="1"/>
    </xf>
    <xf numFmtId="0" fontId="1" fillId="0" borderId="78" xfId="0" applyNumberFormat="1" applyFont="1" applyFill="1" applyBorder="1" applyAlignment="1">
      <alignment horizontal="center" vertical="center"/>
    </xf>
    <xf numFmtId="0" fontId="1" fillId="0" borderId="79" xfId="0" applyNumberFormat="1" applyFont="1" applyFill="1" applyBorder="1" applyAlignment="1">
      <alignment horizontal="center" vertical="center"/>
    </xf>
    <xf numFmtId="0" fontId="1" fillId="0" borderId="80" xfId="0" applyNumberFormat="1" applyFont="1" applyFill="1" applyBorder="1" applyAlignment="1">
      <alignment horizontal="center" vertical="center"/>
    </xf>
    <xf numFmtId="0" fontId="1" fillId="0" borderId="81" xfId="0" applyNumberFormat="1" applyFont="1" applyFill="1" applyBorder="1" applyAlignment="1">
      <alignment horizontal="center" vertical="center"/>
    </xf>
    <xf numFmtId="0" fontId="1" fillId="0" borderId="82" xfId="0" applyNumberFormat="1" applyFont="1" applyFill="1" applyBorder="1" applyAlignment="1">
      <alignment horizontal="center" vertical="center"/>
    </xf>
    <xf numFmtId="0" fontId="1" fillId="0" borderId="83" xfId="0" applyNumberFormat="1" applyFont="1" applyFill="1" applyBorder="1" applyAlignment="1">
      <alignment horizontal="center" vertical="center" shrinkToFit="1"/>
    </xf>
    <xf numFmtId="0" fontId="1" fillId="0" borderId="84" xfId="0" applyNumberFormat="1" applyFont="1" applyFill="1" applyBorder="1" applyAlignment="1">
      <alignment horizontal="center" vertical="center"/>
    </xf>
    <xf numFmtId="0" fontId="1" fillId="0" borderId="85" xfId="0" applyNumberFormat="1" applyFont="1" applyFill="1" applyBorder="1" applyAlignment="1">
      <alignment horizontal="center" vertical="center" shrinkToFit="1"/>
    </xf>
    <xf numFmtId="0" fontId="1" fillId="0" borderId="86" xfId="0" applyNumberFormat="1" applyFont="1" applyFill="1" applyBorder="1" applyAlignment="1">
      <alignment horizontal="center" vertical="center"/>
    </xf>
    <xf numFmtId="0" fontId="1" fillId="0" borderId="87" xfId="0" applyNumberFormat="1" applyFont="1" applyFill="1" applyBorder="1" applyAlignment="1">
      <alignment horizontal="center" vertical="center"/>
    </xf>
    <xf numFmtId="0" fontId="1" fillId="0" borderId="88" xfId="0" applyNumberFormat="1" applyFont="1" applyFill="1" applyBorder="1" applyAlignment="1">
      <alignment horizontal="center" vertical="center"/>
    </xf>
    <xf numFmtId="0" fontId="1" fillId="0" borderId="89" xfId="0" applyNumberFormat="1" applyFont="1" applyFill="1" applyBorder="1" applyAlignment="1">
      <alignment horizontal="center" vertical="center"/>
    </xf>
    <xf numFmtId="0" fontId="1" fillId="0" borderId="90" xfId="0" applyNumberFormat="1" applyFont="1" applyFill="1" applyBorder="1" applyAlignment="1">
      <alignment horizontal="center" vertical="center"/>
    </xf>
    <xf numFmtId="0" fontId="1" fillId="0" borderId="91" xfId="0" applyNumberFormat="1" applyFont="1" applyFill="1" applyBorder="1" applyAlignment="1">
      <alignment horizontal="center" vertical="center"/>
    </xf>
    <xf numFmtId="0" fontId="1" fillId="0" borderId="92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93" xfId="0" applyFont="1" applyFill="1" applyBorder="1" applyAlignment="1">
      <alignment horizontal="center" vertical="center" shrinkToFit="1"/>
    </xf>
    <xf numFmtId="0" fontId="1" fillId="0" borderId="94" xfId="0" applyNumberFormat="1" applyFont="1" applyFill="1" applyBorder="1" applyAlignment="1">
      <alignment horizontal="center" vertical="center" shrinkToFit="1"/>
    </xf>
    <xf numFmtId="0" fontId="1" fillId="0" borderId="95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shrinkToFit="1"/>
    </xf>
    <xf numFmtId="0" fontId="1" fillId="0" borderId="96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distributed" vertical="center" indent="1" shrinkToFit="1"/>
    </xf>
    <xf numFmtId="0" fontId="1" fillId="0" borderId="9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 indent="1" shrinkToFit="1"/>
    </xf>
    <xf numFmtId="0" fontId="1" fillId="0" borderId="98" xfId="0" applyNumberFormat="1" applyFont="1" applyFill="1" applyBorder="1" applyAlignment="1">
      <alignment horizontal="center" vertical="center"/>
    </xf>
    <xf numFmtId="0" fontId="1" fillId="0" borderId="99" xfId="0" applyNumberFormat="1" applyFont="1" applyFill="1" applyBorder="1" applyAlignment="1">
      <alignment horizontal="center" vertical="center"/>
    </xf>
    <xf numFmtId="0" fontId="1" fillId="0" borderId="100" xfId="0" applyNumberFormat="1" applyFont="1" applyFill="1" applyBorder="1" applyAlignment="1">
      <alignment horizontal="center" vertical="center"/>
    </xf>
    <xf numFmtId="0" fontId="1" fillId="0" borderId="101" xfId="0" applyNumberFormat="1" applyFont="1" applyFill="1" applyBorder="1" applyAlignment="1">
      <alignment horizontal="center" vertical="center"/>
    </xf>
    <xf numFmtId="0" fontId="1" fillId="0" borderId="102" xfId="0" applyNumberFormat="1" applyFont="1" applyFill="1" applyBorder="1" applyAlignment="1">
      <alignment horizontal="center" vertical="center"/>
    </xf>
    <xf numFmtId="0" fontId="1" fillId="0" borderId="103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104" xfId="0" applyNumberFormat="1" applyFont="1" applyFill="1" applyBorder="1" applyAlignment="1">
      <alignment horizontal="center" vertical="center"/>
    </xf>
    <xf numFmtId="0" fontId="1" fillId="0" borderId="105" xfId="0" applyNumberFormat="1" applyFont="1" applyFill="1" applyBorder="1" applyAlignment="1">
      <alignment horizontal="center" vertical="center"/>
    </xf>
    <xf numFmtId="0" fontId="1" fillId="0" borderId="106" xfId="0" applyNumberFormat="1" applyFont="1" applyFill="1" applyBorder="1" applyAlignment="1">
      <alignment horizontal="center" vertical="center"/>
    </xf>
    <xf numFmtId="0" fontId="1" fillId="0" borderId="107" xfId="0" applyNumberFormat="1" applyFont="1" applyFill="1" applyBorder="1" applyAlignment="1">
      <alignment horizontal="distributed" vertical="center" indent="1" shrinkToFit="1"/>
    </xf>
    <xf numFmtId="0" fontId="1" fillId="0" borderId="108" xfId="0" applyNumberFormat="1" applyFont="1" applyFill="1" applyBorder="1" applyAlignment="1">
      <alignment horizontal="distributed" vertical="center" indent="1" shrinkToFit="1"/>
    </xf>
    <xf numFmtId="0" fontId="1" fillId="0" borderId="109" xfId="0" applyNumberFormat="1" applyFont="1" applyFill="1" applyBorder="1" applyAlignment="1">
      <alignment horizontal="distributed" vertical="center" indent="1" shrinkToFit="1"/>
    </xf>
    <xf numFmtId="0" fontId="1" fillId="0" borderId="110" xfId="0" applyNumberFormat="1" applyFont="1" applyFill="1" applyBorder="1" applyAlignment="1">
      <alignment horizontal="distributed" vertical="center" indent="1" shrinkToFit="1"/>
    </xf>
    <xf numFmtId="0" fontId="1" fillId="0" borderId="111" xfId="0" applyNumberFormat="1" applyFont="1" applyFill="1" applyBorder="1" applyAlignment="1">
      <alignment horizontal="distributed" vertical="center" indent="1" shrinkToFit="1"/>
    </xf>
    <xf numFmtId="0" fontId="1" fillId="0" borderId="112" xfId="0" applyNumberFormat="1" applyFont="1" applyFill="1" applyBorder="1" applyAlignment="1">
      <alignment horizontal="distributed" vertical="center" indent="1" shrinkToFit="1"/>
    </xf>
    <xf numFmtId="0" fontId="1" fillId="0" borderId="113" xfId="0" applyNumberFormat="1" applyFont="1" applyFill="1" applyBorder="1" applyAlignment="1">
      <alignment horizontal="distributed" vertical="center" indent="1" shrinkToFit="1"/>
    </xf>
    <xf numFmtId="0" fontId="1" fillId="0" borderId="114" xfId="0" applyNumberFormat="1" applyFont="1" applyFill="1" applyBorder="1" applyAlignment="1">
      <alignment horizontal="distributed" vertical="center" indent="1" shrinkToFit="1"/>
    </xf>
    <xf numFmtId="0" fontId="1" fillId="0" borderId="4" xfId="0" applyNumberFormat="1" applyFont="1" applyFill="1" applyBorder="1" applyAlignment="1">
      <alignment horizontal="distributed" vertical="center" indent="1" shrinkToFit="1"/>
    </xf>
    <xf numFmtId="0" fontId="1" fillId="0" borderId="55" xfId="0" applyNumberFormat="1" applyFont="1" applyFill="1" applyBorder="1" applyAlignment="1">
      <alignment horizontal="distributed" vertical="center" indent="1" shrinkToFit="1"/>
    </xf>
    <xf numFmtId="0" fontId="6" fillId="0" borderId="1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6" xfId="0" applyNumberFormat="1" applyFont="1" applyFill="1" applyBorder="1" applyAlignment="1">
      <alignment horizontal="distributed" vertical="center" indent="1" shrinkToFit="1"/>
    </xf>
    <xf numFmtId="0" fontId="1" fillId="0" borderId="70" xfId="0" applyNumberFormat="1" applyFont="1" applyFill="1" applyBorder="1" applyAlignment="1">
      <alignment horizontal="distributed" vertical="center" indent="1" shrinkToFit="1"/>
    </xf>
    <xf numFmtId="0" fontId="1" fillId="0" borderId="69" xfId="0" applyNumberFormat="1" applyFont="1" applyFill="1" applyBorder="1" applyAlignment="1">
      <alignment horizontal="distributed" vertical="center" indent="1" shrinkToFit="1"/>
    </xf>
    <xf numFmtId="0" fontId="1" fillId="0" borderId="116" xfId="0" applyNumberFormat="1" applyFont="1" applyFill="1" applyBorder="1" applyAlignment="1">
      <alignment horizontal="distributed" vertical="center" indent="1" shrinkToFit="1"/>
    </xf>
    <xf numFmtId="0" fontId="1" fillId="0" borderId="117" xfId="0" applyNumberFormat="1" applyFont="1" applyFill="1" applyBorder="1" applyAlignment="1">
      <alignment horizontal="distributed" vertical="center" indent="1" shrinkToFit="1"/>
    </xf>
    <xf numFmtId="0" fontId="1" fillId="0" borderId="118" xfId="0" applyNumberFormat="1" applyFont="1" applyFill="1" applyBorder="1" applyAlignment="1">
      <alignment horizontal="distributed" vertical="center" inden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="85" zoomScaleNormal="85" zoomScaleSheetLayoutView="70" workbookViewId="0" topLeftCell="A7">
      <selection activeCell="D9" sqref="D9"/>
    </sheetView>
  </sheetViews>
  <sheetFormatPr defaultColWidth="9.00390625" defaultRowHeight="20.25" customHeight="1"/>
  <cols>
    <col min="1" max="1" width="4.75390625" style="18" customWidth="1"/>
    <col min="2" max="2" width="19.875" style="18" hidden="1" customWidth="1"/>
    <col min="3" max="3" width="17.375" style="19" bestFit="1" customWidth="1"/>
    <col min="4" max="4" width="11.625" style="19" customWidth="1"/>
    <col min="5" max="5" width="7.125" style="18" customWidth="1"/>
    <col min="6" max="6" width="4.875" style="19" customWidth="1"/>
    <col min="7" max="17" width="4.875" style="18" customWidth="1"/>
    <col min="18" max="25" width="4.875" style="18" hidden="1" customWidth="1"/>
    <col min="26" max="26" width="4.875" style="18" customWidth="1"/>
    <col min="27" max="16384" width="9.00390625" style="18" customWidth="1"/>
  </cols>
  <sheetData>
    <row r="1" spans="1:26" ht="25.5" customHeight="1">
      <c r="A1" s="11" t="s">
        <v>84</v>
      </c>
      <c r="B1" s="12"/>
      <c r="C1" s="13"/>
      <c r="D1" s="14" t="s">
        <v>59</v>
      </c>
      <c r="E1" s="15"/>
      <c r="F1" s="16"/>
      <c r="G1" s="14"/>
      <c r="H1" s="16"/>
      <c r="I1" s="17"/>
      <c r="J1" s="17"/>
      <c r="K1" s="15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27" customFormat="1" ht="25.5" customHeight="1">
      <c r="A2" s="1" t="s">
        <v>0</v>
      </c>
      <c r="B2" s="146" t="s">
        <v>60</v>
      </c>
      <c r="C2" s="147" t="s">
        <v>110</v>
      </c>
      <c r="D2" s="148" t="s">
        <v>112</v>
      </c>
      <c r="E2" s="149" t="s">
        <v>3</v>
      </c>
      <c r="F2" s="10" t="s">
        <v>113</v>
      </c>
      <c r="G2" s="150">
        <v>1</v>
      </c>
      <c r="H2" s="146">
        <v>2</v>
      </c>
      <c r="I2" s="146">
        <v>3</v>
      </c>
      <c r="J2" s="146">
        <v>4</v>
      </c>
      <c r="K2" s="146">
        <v>5</v>
      </c>
      <c r="L2" s="146">
        <v>6</v>
      </c>
      <c r="M2" s="146">
        <v>7</v>
      </c>
      <c r="N2" s="146">
        <v>8</v>
      </c>
      <c r="O2" s="146">
        <v>9</v>
      </c>
      <c r="P2" s="146">
        <v>10</v>
      </c>
      <c r="Q2" s="146">
        <v>11</v>
      </c>
      <c r="R2" s="146">
        <v>8</v>
      </c>
      <c r="S2" s="146">
        <v>9</v>
      </c>
      <c r="T2" s="146">
        <v>10</v>
      </c>
      <c r="U2" s="146">
        <v>11</v>
      </c>
      <c r="V2" s="146">
        <v>12</v>
      </c>
      <c r="W2" s="146">
        <v>13</v>
      </c>
      <c r="X2" s="146">
        <v>14</v>
      </c>
      <c r="Y2" s="146">
        <v>15</v>
      </c>
      <c r="Z2" s="149"/>
    </row>
    <row r="3" spans="1:26" s="27" customFormat="1" ht="25.5" customHeight="1" thickBot="1">
      <c r="A3" s="151"/>
      <c r="B3" s="29"/>
      <c r="C3" s="152"/>
      <c r="D3" s="88"/>
      <c r="E3" s="31"/>
      <c r="F3" s="32" t="s">
        <v>114</v>
      </c>
      <c r="G3" s="6" t="s">
        <v>117</v>
      </c>
      <c r="H3" s="7" t="s">
        <v>115</v>
      </c>
      <c r="I3" s="7" t="s">
        <v>116</v>
      </c>
      <c r="J3" s="7" t="s">
        <v>117</v>
      </c>
      <c r="K3" s="7" t="s">
        <v>117</v>
      </c>
      <c r="L3" s="7" t="s">
        <v>117</v>
      </c>
      <c r="M3" s="7" t="s">
        <v>115</v>
      </c>
      <c r="N3" s="7" t="s">
        <v>116</v>
      </c>
      <c r="O3" s="7" t="s">
        <v>116</v>
      </c>
      <c r="P3" s="7" t="s">
        <v>118</v>
      </c>
      <c r="Q3" s="7" t="s">
        <v>117</v>
      </c>
      <c r="R3" s="7"/>
      <c r="S3" s="7"/>
      <c r="T3" s="7"/>
      <c r="U3" s="7"/>
      <c r="V3" s="7"/>
      <c r="W3" s="7"/>
      <c r="X3" s="7"/>
      <c r="Y3" s="7"/>
      <c r="Z3" s="33" t="s">
        <v>4</v>
      </c>
    </row>
    <row r="4" spans="1:26" s="27" customFormat="1" ht="25.5" customHeight="1">
      <c r="A4" s="35"/>
      <c r="B4" s="35"/>
      <c r="C4" s="153" t="s">
        <v>6</v>
      </c>
      <c r="D4" s="37">
        <f>COUNTA(C$6:C10)</f>
        <v>5</v>
      </c>
      <c r="E4" s="38"/>
      <c r="F4" s="39"/>
      <c r="G4" s="40">
        <f>COUNTIF(G$6:G10,G$3)</f>
        <v>5</v>
      </c>
      <c r="H4" s="41">
        <f>COUNTIF(H$6:H10,H$3)</f>
        <v>5</v>
      </c>
      <c r="I4" s="41">
        <f>COUNTIF(I$6:I10,I$3)</f>
        <v>5</v>
      </c>
      <c r="J4" s="41">
        <f>COUNTIF(J$6:J10,J$3)</f>
        <v>4</v>
      </c>
      <c r="K4" s="41">
        <f>COUNTIF(K$6:K10,K$3)</f>
        <v>4</v>
      </c>
      <c r="L4" s="41">
        <f>COUNTIF(L$6:L10,L$3)</f>
        <v>4</v>
      </c>
      <c r="M4" s="41">
        <f>COUNTIF(M$6:M10,M$3)</f>
        <v>4</v>
      </c>
      <c r="N4" s="41">
        <f>COUNTIF(N$6:N10,N$3)</f>
        <v>2</v>
      </c>
      <c r="O4" s="41">
        <f>COUNTIF(O$6:O10,O$3)</f>
        <v>5</v>
      </c>
      <c r="P4" s="41">
        <f>COUNTIF(P$6:P10,P$3)</f>
        <v>5</v>
      </c>
      <c r="Q4" s="41">
        <f>COUNTIF(Q$6:Q10,Q$3)</f>
        <v>4</v>
      </c>
      <c r="R4" s="41">
        <f>COUNTIF(R$6:R10,R$3)</f>
        <v>0</v>
      </c>
      <c r="S4" s="41">
        <f>COUNTIF(S$6:S10,S$3)</f>
        <v>0</v>
      </c>
      <c r="T4" s="41">
        <f>COUNTIF(T$6:T10,T$3)</f>
        <v>0</v>
      </c>
      <c r="U4" s="41">
        <f>COUNTIF(U$6:U10,U$3)</f>
        <v>0</v>
      </c>
      <c r="V4" s="41">
        <f>COUNTIF(V$6:V10,V$3)</f>
        <v>0</v>
      </c>
      <c r="W4" s="42">
        <f>COUNTIF(W$6:W10,W$3)</f>
        <v>0</v>
      </c>
      <c r="X4" s="43">
        <f>COUNTIF(X$6:X10,X$3)</f>
        <v>0</v>
      </c>
      <c r="Y4" s="43">
        <f>COUNTIF(Y$6:Y10,Y$3)</f>
        <v>0</v>
      </c>
      <c r="Z4" s="38"/>
    </row>
    <row r="5" spans="1:26" s="27" customFormat="1" ht="25.5" customHeight="1" thickBot="1">
      <c r="A5" s="154"/>
      <c r="B5" s="45"/>
      <c r="C5" s="155"/>
      <c r="D5" s="46"/>
      <c r="E5" s="47"/>
      <c r="F5" s="48"/>
      <c r="G5" s="49">
        <f aca="true" t="shared" si="0" ref="G5:V5">G$4/$D$12</f>
        <v>1</v>
      </c>
      <c r="H5" s="50">
        <f t="shared" si="0"/>
        <v>1</v>
      </c>
      <c r="I5" s="50">
        <f t="shared" si="0"/>
        <v>1</v>
      </c>
      <c r="J5" s="50">
        <f t="shared" si="0"/>
        <v>0.8</v>
      </c>
      <c r="K5" s="50">
        <f t="shared" si="0"/>
        <v>0.8</v>
      </c>
      <c r="L5" s="50">
        <f t="shared" si="0"/>
        <v>0.8</v>
      </c>
      <c r="M5" s="50">
        <f t="shared" si="0"/>
        <v>0.8</v>
      </c>
      <c r="N5" s="50">
        <f t="shared" si="0"/>
        <v>0.4</v>
      </c>
      <c r="O5" s="50">
        <f t="shared" si="0"/>
        <v>1</v>
      </c>
      <c r="P5" s="50">
        <f t="shared" si="0"/>
        <v>1</v>
      </c>
      <c r="Q5" s="50">
        <f t="shared" si="0"/>
        <v>0.8</v>
      </c>
      <c r="R5" s="50">
        <f t="shared" si="0"/>
        <v>0</v>
      </c>
      <c r="S5" s="50">
        <f t="shared" si="0"/>
        <v>0</v>
      </c>
      <c r="T5" s="50">
        <f t="shared" si="0"/>
        <v>0</v>
      </c>
      <c r="U5" s="50">
        <f t="shared" si="0"/>
        <v>0</v>
      </c>
      <c r="V5" s="50">
        <f t="shared" si="0"/>
        <v>0</v>
      </c>
      <c r="W5" s="51">
        <f>ROUNDUP((W$4/$D$12)*100,1)</f>
        <v>0</v>
      </c>
      <c r="X5" s="51">
        <f>ROUNDUP((X$4/$D$12)*100,1)</f>
        <v>0</v>
      </c>
      <c r="Y5" s="51">
        <f>ROUNDUP((Y$4/$D$12)*100,1)</f>
        <v>0</v>
      </c>
      <c r="Z5" s="52"/>
    </row>
    <row r="6" spans="1:26" s="27" customFormat="1" ht="25.5" customHeight="1">
      <c r="A6" s="59">
        <v>1</v>
      </c>
      <c r="B6" s="54"/>
      <c r="C6" s="55" t="s">
        <v>61</v>
      </c>
      <c r="D6" s="56"/>
      <c r="E6" s="57">
        <f>Z6</f>
        <v>11</v>
      </c>
      <c r="F6" s="58"/>
      <c r="G6" s="53" t="s">
        <v>134</v>
      </c>
      <c r="H6" s="59" t="s">
        <v>132</v>
      </c>
      <c r="I6" s="59" t="s">
        <v>133</v>
      </c>
      <c r="J6" s="59" t="s">
        <v>134</v>
      </c>
      <c r="K6" s="59" t="s">
        <v>134</v>
      </c>
      <c r="L6" s="59" t="s">
        <v>134</v>
      </c>
      <c r="M6" s="59" t="s">
        <v>132</v>
      </c>
      <c r="N6" s="59" t="s">
        <v>133</v>
      </c>
      <c r="O6" s="59" t="s">
        <v>133</v>
      </c>
      <c r="P6" s="59" t="s">
        <v>135</v>
      </c>
      <c r="Q6" s="59" t="s">
        <v>134</v>
      </c>
      <c r="R6" s="59"/>
      <c r="S6" s="59"/>
      <c r="T6" s="59"/>
      <c r="U6" s="59"/>
      <c r="V6" s="59"/>
      <c r="W6" s="59"/>
      <c r="X6" s="59"/>
      <c r="Y6" s="113"/>
      <c r="Z6" s="57">
        <f>SUM(COUNTIF(G6,G$3),COUNTIF(H6,H$3),COUNTIF(I6,I$3),COUNTIF(J6,J$3),COUNTIF(K6,K$3),COUNTIF(L6,L$3),COUNTIF(M6,M$3),COUNTIF(N6,N$3),COUNTIF(O6,O$3),COUNTIF(P6,P$3),COUNTIF(Q6,Q$3))</f>
        <v>11</v>
      </c>
    </row>
    <row r="7" spans="1:26" s="27" customFormat="1" ht="25.5" customHeight="1">
      <c r="A7" s="66">
        <v>1</v>
      </c>
      <c r="B7" s="61"/>
      <c r="C7" s="62" t="s">
        <v>62</v>
      </c>
      <c r="D7" s="63" t="s">
        <v>258</v>
      </c>
      <c r="E7" s="64">
        <f>Z7</f>
        <v>11</v>
      </c>
      <c r="F7" s="65"/>
      <c r="G7" s="60" t="s">
        <v>254</v>
      </c>
      <c r="H7" s="66" t="s">
        <v>255</v>
      </c>
      <c r="I7" s="66" t="s">
        <v>256</v>
      </c>
      <c r="J7" s="66" t="s">
        <v>254</v>
      </c>
      <c r="K7" s="66" t="s">
        <v>254</v>
      </c>
      <c r="L7" s="66" t="s">
        <v>254</v>
      </c>
      <c r="M7" s="66" t="s">
        <v>255</v>
      </c>
      <c r="N7" s="66" t="s">
        <v>256</v>
      </c>
      <c r="O7" s="66" t="s">
        <v>256</v>
      </c>
      <c r="P7" s="66" t="s">
        <v>257</v>
      </c>
      <c r="Q7" s="66" t="s">
        <v>254</v>
      </c>
      <c r="R7" s="66"/>
      <c r="S7" s="66"/>
      <c r="T7" s="66"/>
      <c r="U7" s="66"/>
      <c r="V7" s="66"/>
      <c r="W7" s="66"/>
      <c r="X7" s="66"/>
      <c r="Y7" s="121"/>
      <c r="Z7" s="64">
        <f>SUM(COUNTIF(G7,G$3),COUNTIF(H7,H$3),COUNTIF(I7,I$3),COUNTIF(J7,J$3),COUNTIF(K7,K$3),COUNTIF(L7,L$3),COUNTIF(M7,M$3),COUNTIF(N7,N$3),COUNTIF(O7,O$3),COUNTIF(P7,P$3),COUNTIF(Q7,Q$3))</f>
        <v>11</v>
      </c>
    </row>
    <row r="8" spans="1:26" s="27" customFormat="1" ht="25.5" customHeight="1">
      <c r="A8" s="66">
        <v>3</v>
      </c>
      <c r="B8" s="61"/>
      <c r="C8" s="62" t="s">
        <v>63</v>
      </c>
      <c r="D8" s="63"/>
      <c r="E8" s="64">
        <f>Z8</f>
        <v>10</v>
      </c>
      <c r="F8" s="65"/>
      <c r="G8" s="60" t="s">
        <v>122</v>
      </c>
      <c r="H8" s="66" t="s">
        <v>120</v>
      </c>
      <c r="I8" s="66" t="s">
        <v>121</v>
      </c>
      <c r="J8" s="66" t="s">
        <v>122</v>
      </c>
      <c r="K8" s="66" t="s">
        <v>122</v>
      </c>
      <c r="L8" s="66" t="s">
        <v>122</v>
      </c>
      <c r="M8" s="66" t="s">
        <v>120</v>
      </c>
      <c r="N8" s="66" t="s">
        <v>122</v>
      </c>
      <c r="O8" s="66" t="s">
        <v>121</v>
      </c>
      <c r="P8" s="66" t="s">
        <v>123</v>
      </c>
      <c r="Q8" s="66" t="s">
        <v>122</v>
      </c>
      <c r="R8" s="66"/>
      <c r="S8" s="66"/>
      <c r="T8" s="66"/>
      <c r="U8" s="66"/>
      <c r="V8" s="66"/>
      <c r="W8" s="66"/>
      <c r="X8" s="66"/>
      <c r="Y8" s="121"/>
      <c r="Z8" s="64">
        <f>SUM(COUNTIF(G8,G$3),COUNTIF(H8,H$3),COUNTIF(I8,I$3),COUNTIF(J8,J$3),COUNTIF(K8,K$3),COUNTIF(L8,L$3),COUNTIF(M8,M$3),COUNTIF(N8,N$3),COUNTIF(O8,O$3),COUNTIF(P8,P$3),COUNTIF(Q8,Q$3))</f>
        <v>10</v>
      </c>
    </row>
    <row r="9" spans="1:26" s="27" customFormat="1" ht="25.5" customHeight="1">
      <c r="A9" s="66">
        <v>3</v>
      </c>
      <c r="B9" s="61"/>
      <c r="C9" s="62" t="s">
        <v>64</v>
      </c>
      <c r="D9" s="63" t="s">
        <v>258</v>
      </c>
      <c r="E9" s="64">
        <f>Z9</f>
        <v>10</v>
      </c>
      <c r="F9" s="65"/>
      <c r="G9" s="60" t="s">
        <v>134</v>
      </c>
      <c r="H9" s="66" t="s">
        <v>132</v>
      </c>
      <c r="I9" s="66" t="s">
        <v>133</v>
      </c>
      <c r="J9" s="66" t="s">
        <v>134</v>
      </c>
      <c r="K9" s="66" t="s">
        <v>134</v>
      </c>
      <c r="L9" s="66" t="s">
        <v>134</v>
      </c>
      <c r="M9" s="66" t="s">
        <v>132</v>
      </c>
      <c r="N9" s="66" t="s">
        <v>132</v>
      </c>
      <c r="O9" s="66" t="s">
        <v>133</v>
      </c>
      <c r="P9" s="66" t="s">
        <v>135</v>
      </c>
      <c r="Q9" s="66" t="s">
        <v>134</v>
      </c>
      <c r="R9" s="66"/>
      <c r="S9" s="66"/>
      <c r="T9" s="66"/>
      <c r="U9" s="66"/>
      <c r="V9" s="66"/>
      <c r="W9" s="66"/>
      <c r="X9" s="66"/>
      <c r="Y9" s="121"/>
      <c r="Z9" s="64">
        <f>SUM(COUNTIF(G9,G$3),COUNTIF(H9,H$3),COUNTIF(I9,I$3),COUNTIF(J9,J$3),COUNTIF(K9,K$3),COUNTIF(L9,L$3),COUNTIF(M9,M$3),COUNTIF(N9,N$3),COUNTIF(O9,O$3),COUNTIF(P9,P$3),COUNTIF(Q9,Q$3))</f>
        <v>10</v>
      </c>
    </row>
    <row r="10" spans="1:26" s="27" customFormat="1" ht="25.5" customHeight="1" thickBot="1">
      <c r="A10" s="66">
        <v>5</v>
      </c>
      <c r="B10" s="61"/>
      <c r="C10" s="62" t="s">
        <v>65</v>
      </c>
      <c r="D10" s="63" t="s">
        <v>258</v>
      </c>
      <c r="E10" s="64">
        <f>Z10</f>
        <v>5</v>
      </c>
      <c r="F10" s="65"/>
      <c r="G10" s="60" t="s">
        <v>143</v>
      </c>
      <c r="H10" s="66" t="s">
        <v>141</v>
      </c>
      <c r="I10" s="66" t="s">
        <v>142</v>
      </c>
      <c r="J10" s="66" t="s">
        <v>142</v>
      </c>
      <c r="K10" s="66" t="s">
        <v>144</v>
      </c>
      <c r="L10" s="66" t="s">
        <v>141</v>
      </c>
      <c r="M10" s="66" t="s">
        <v>143</v>
      </c>
      <c r="N10" s="66" t="s">
        <v>145</v>
      </c>
      <c r="O10" s="66" t="s">
        <v>142</v>
      </c>
      <c r="P10" s="66" t="s">
        <v>144</v>
      </c>
      <c r="Q10" s="66" t="s">
        <v>141</v>
      </c>
      <c r="R10" s="66"/>
      <c r="S10" s="66"/>
      <c r="T10" s="66"/>
      <c r="U10" s="66"/>
      <c r="V10" s="66"/>
      <c r="W10" s="66"/>
      <c r="X10" s="66"/>
      <c r="Y10" s="121"/>
      <c r="Z10" s="64">
        <f>SUM(COUNTIF(G10,G$3),COUNTIF(H10,H$3),COUNTIF(I10,I$3),COUNTIF(J10,J$3),COUNTIF(K10,K$3),COUNTIF(L10,L$3),COUNTIF(M10,M$3),COUNTIF(N10,N$3),COUNTIF(O10,O$3),COUNTIF(P10,P$3),COUNTIF(Q10,Q$3))</f>
        <v>5</v>
      </c>
    </row>
    <row r="11" spans="1:26" s="27" customFormat="1" ht="29.25" customHeight="1">
      <c r="A11" s="167" t="s">
        <v>10</v>
      </c>
      <c r="B11" s="168"/>
      <c r="C11" s="169"/>
      <c r="D11" s="69">
        <v>0</v>
      </c>
      <c r="E11" s="70"/>
      <c r="F11" s="71"/>
      <c r="G11" s="156"/>
      <c r="H11" s="157"/>
      <c r="I11" s="157"/>
      <c r="J11" s="157"/>
      <c r="K11" s="157"/>
      <c r="L11" s="157"/>
      <c r="M11" s="157"/>
      <c r="N11" s="157"/>
      <c r="O11" s="157"/>
      <c r="P11" s="157"/>
      <c r="Q11" s="158"/>
      <c r="R11" s="75"/>
      <c r="S11" s="75"/>
      <c r="T11" s="75"/>
      <c r="U11" s="75"/>
      <c r="V11" s="75"/>
      <c r="W11" s="75"/>
      <c r="X11" s="75"/>
      <c r="Y11" s="75"/>
      <c r="Z11" s="159"/>
    </row>
    <row r="12" spans="1:26" s="27" customFormat="1" ht="32.25" customHeight="1" thickBot="1">
      <c r="A12" s="170" t="s">
        <v>7</v>
      </c>
      <c r="B12" s="171"/>
      <c r="C12" s="172"/>
      <c r="D12" s="87">
        <f>D4-D11</f>
        <v>5</v>
      </c>
      <c r="E12" s="160"/>
      <c r="F12" s="161"/>
      <c r="G12" s="162"/>
      <c r="H12" s="163"/>
      <c r="I12" s="163"/>
      <c r="J12" s="163"/>
      <c r="K12" s="163"/>
      <c r="L12" s="163"/>
      <c r="M12" s="163"/>
      <c r="N12" s="163"/>
      <c r="O12" s="163"/>
      <c r="P12" s="163"/>
      <c r="Q12" s="164"/>
      <c r="R12" s="165"/>
      <c r="S12" s="165"/>
      <c r="T12" s="165"/>
      <c r="U12" s="165"/>
      <c r="V12" s="165"/>
      <c r="W12" s="165"/>
      <c r="X12" s="165"/>
      <c r="Y12" s="165"/>
      <c r="Z12" s="166"/>
    </row>
  </sheetData>
  <mergeCells count="2">
    <mergeCell ref="A11:C11"/>
    <mergeCell ref="A12:C12"/>
  </mergeCells>
  <conditionalFormatting sqref="R6:Y12 G6:Q10">
    <cfRule type="cellIs" priority="1" dxfId="0" operator="notEqual" stopIfTrue="1">
      <formula>G$3</formula>
    </cfRule>
  </conditionalFormatting>
  <printOptions/>
  <pageMargins left="0.3937007874015748" right="0.3937007874015748" top="0.3937007874015748" bottom="0.3937007874015748" header="0.1968503937007874" footer="0.1968503937007874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="85" zoomScaleNormal="85" zoomScaleSheetLayoutView="70" workbookViewId="0" topLeftCell="A1">
      <selection activeCell="AE29" sqref="AE29"/>
    </sheetView>
  </sheetViews>
  <sheetFormatPr defaultColWidth="9.00390625" defaultRowHeight="20.25" customHeight="1"/>
  <cols>
    <col min="1" max="1" width="4.75390625" style="20" customWidth="1"/>
    <col min="2" max="2" width="19.875" style="20" hidden="1" customWidth="1"/>
    <col min="3" max="3" width="17.375" style="2" bestFit="1" customWidth="1"/>
    <col min="4" max="4" width="10.875" style="2" customWidth="1"/>
    <col min="5" max="5" width="7.125" style="20" customWidth="1"/>
    <col min="6" max="6" width="4.875" style="2" customWidth="1"/>
    <col min="7" max="19" width="4.875" style="20" customWidth="1"/>
    <col min="20" max="26" width="4.875" style="20" hidden="1" customWidth="1"/>
    <col min="27" max="27" width="5.25390625" style="20" customWidth="1"/>
    <col min="28" max="16384" width="9.00390625" style="20" customWidth="1"/>
  </cols>
  <sheetData>
    <row r="1" spans="1:27" ht="20.25" customHeight="1" thickBot="1">
      <c r="A1" s="177" t="s">
        <v>85</v>
      </c>
      <c r="B1" s="177"/>
      <c r="C1" s="177"/>
      <c r="D1" s="14" t="s">
        <v>9</v>
      </c>
      <c r="E1" s="17"/>
      <c r="F1" s="22"/>
      <c r="G1" s="21"/>
      <c r="H1" s="22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s="27" customFormat="1" ht="20.25" customHeight="1">
      <c r="A2" s="4" t="s">
        <v>0</v>
      </c>
      <c r="B2" s="23" t="s">
        <v>60</v>
      </c>
      <c r="C2" s="23" t="s">
        <v>110</v>
      </c>
      <c r="D2" s="24" t="s">
        <v>111</v>
      </c>
      <c r="E2" s="25" t="s">
        <v>3</v>
      </c>
      <c r="F2" s="5" t="s">
        <v>113</v>
      </c>
      <c r="G2" s="26">
        <v>1</v>
      </c>
      <c r="H2" s="23">
        <v>2</v>
      </c>
      <c r="I2" s="23">
        <v>3</v>
      </c>
      <c r="J2" s="23">
        <v>4</v>
      </c>
      <c r="K2" s="23">
        <v>5</v>
      </c>
      <c r="L2" s="23">
        <v>6</v>
      </c>
      <c r="M2" s="23">
        <v>7</v>
      </c>
      <c r="N2" s="23">
        <v>8</v>
      </c>
      <c r="O2" s="23">
        <v>9</v>
      </c>
      <c r="P2" s="23">
        <v>10</v>
      </c>
      <c r="Q2" s="23">
        <v>11</v>
      </c>
      <c r="R2" s="23">
        <v>12</v>
      </c>
      <c r="S2" s="23">
        <v>13</v>
      </c>
      <c r="T2" s="23">
        <v>8</v>
      </c>
      <c r="U2" s="23">
        <v>9</v>
      </c>
      <c r="V2" s="23">
        <v>10</v>
      </c>
      <c r="W2" s="23">
        <v>11</v>
      </c>
      <c r="X2" s="23">
        <v>12</v>
      </c>
      <c r="Y2" s="23">
        <v>13</v>
      </c>
      <c r="Z2" s="23">
        <v>14</v>
      </c>
      <c r="AA2" s="25"/>
    </row>
    <row r="3" spans="1:27" s="27" customFormat="1" ht="20.25" customHeight="1" thickBot="1">
      <c r="A3" s="28"/>
      <c r="B3" s="29"/>
      <c r="C3" s="29"/>
      <c r="D3" s="30"/>
      <c r="E3" s="31"/>
      <c r="F3" s="32" t="s">
        <v>114</v>
      </c>
      <c r="G3" s="6" t="s">
        <v>115</v>
      </c>
      <c r="H3" s="7" t="s">
        <v>116</v>
      </c>
      <c r="I3" s="7" t="s">
        <v>115</v>
      </c>
      <c r="J3" s="7" t="s">
        <v>117</v>
      </c>
      <c r="K3" s="7" t="s">
        <v>116</v>
      </c>
      <c r="L3" s="7" t="s">
        <v>117</v>
      </c>
      <c r="M3" s="7" t="s">
        <v>118</v>
      </c>
      <c r="N3" s="7" t="s">
        <v>115</v>
      </c>
      <c r="O3" s="7" t="s">
        <v>115</v>
      </c>
      <c r="P3" s="7" t="s">
        <v>116</v>
      </c>
      <c r="Q3" s="7" t="s">
        <v>119</v>
      </c>
      <c r="R3" s="7" t="s">
        <v>116</v>
      </c>
      <c r="S3" s="7" t="s">
        <v>115</v>
      </c>
      <c r="T3" s="7"/>
      <c r="U3" s="7"/>
      <c r="V3" s="7"/>
      <c r="W3" s="7"/>
      <c r="X3" s="7"/>
      <c r="Y3" s="7"/>
      <c r="Z3" s="7"/>
      <c r="AA3" s="33" t="s">
        <v>4</v>
      </c>
    </row>
    <row r="4" spans="1:27" s="27" customFormat="1" ht="20.25" customHeight="1">
      <c r="A4" s="34"/>
      <c r="B4" s="35"/>
      <c r="C4" s="36" t="s">
        <v>6</v>
      </c>
      <c r="D4" s="37">
        <f>COUNTA(C$6:C18)</f>
        <v>13</v>
      </c>
      <c r="E4" s="38"/>
      <c r="F4" s="39"/>
      <c r="G4" s="40">
        <f>COUNTIF(G$6:G18,G$3)</f>
        <v>12</v>
      </c>
      <c r="H4" s="41">
        <f>COUNTIF(H$6:H18,H$3)</f>
        <v>10</v>
      </c>
      <c r="I4" s="41">
        <f>COUNTIF(I$6:I18,I$3)</f>
        <v>8</v>
      </c>
      <c r="J4" s="41">
        <f>COUNTIF(J$6:J18,J$3)</f>
        <v>12</v>
      </c>
      <c r="K4" s="41">
        <f>COUNTIF(K$6:K18,K$3)</f>
        <v>8</v>
      </c>
      <c r="L4" s="41">
        <f>COUNTIF(L$6:L18,L$3)</f>
        <v>11</v>
      </c>
      <c r="M4" s="41">
        <f>COUNTIF(M$6:M18,M$3)</f>
        <v>12</v>
      </c>
      <c r="N4" s="41">
        <f>COUNTIF(N$6:N18,N$3)</f>
        <v>8</v>
      </c>
      <c r="O4" s="41">
        <f>COUNTIF(O$6:O18,O$3)</f>
        <v>8</v>
      </c>
      <c r="P4" s="41">
        <f>COUNTIF(P$6:P18,P$3)</f>
        <v>5</v>
      </c>
      <c r="Q4" s="41">
        <f>COUNTIF(Q$6:Q18,Q$3)</f>
        <v>6</v>
      </c>
      <c r="R4" s="41">
        <f>COUNTIF(R$6:R18,R$3)</f>
        <v>8</v>
      </c>
      <c r="S4" s="41">
        <f>COUNTIF(S$6:S18,S$3)</f>
        <v>10</v>
      </c>
      <c r="T4" s="41">
        <f>COUNTIF(T$6:T18,T$3)</f>
        <v>0</v>
      </c>
      <c r="U4" s="41">
        <f>COUNTIF(U$6:U18,U$3)</f>
        <v>0</v>
      </c>
      <c r="V4" s="41">
        <f>COUNTIF(V$6:V18,V$3)</f>
        <v>0</v>
      </c>
      <c r="W4" s="41">
        <f>COUNTIF(W$6:W18,W$3)</f>
        <v>0</v>
      </c>
      <c r="X4" s="41">
        <f>COUNTIF(X$6:X18,X$3)</f>
        <v>0</v>
      </c>
      <c r="Y4" s="42">
        <f>COUNTIF(Y$6:Y18,Y$3)</f>
        <v>0</v>
      </c>
      <c r="Z4" s="43">
        <f>COUNTIF(Z$6:Z18,Z$3)</f>
        <v>0</v>
      </c>
      <c r="AA4" s="38"/>
    </row>
    <row r="5" spans="1:27" s="27" customFormat="1" ht="20.25" customHeight="1" thickBot="1">
      <c r="A5" s="44"/>
      <c r="B5" s="45"/>
      <c r="C5" s="45"/>
      <c r="D5" s="46"/>
      <c r="E5" s="47"/>
      <c r="F5" s="48"/>
      <c r="G5" s="49">
        <f aca="true" t="shared" si="0" ref="G5:X5">G$4/$D$20</f>
        <v>0.9230769230769231</v>
      </c>
      <c r="H5" s="50">
        <f t="shared" si="0"/>
        <v>0.7692307692307693</v>
      </c>
      <c r="I5" s="50">
        <f t="shared" si="0"/>
        <v>0.6153846153846154</v>
      </c>
      <c r="J5" s="50">
        <f t="shared" si="0"/>
        <v>0.9230769230769231</v>
      </c>
      <c r="K5" s="50">
        <f t="shared" si="0"/>
        <v>0.6153846153846154</v>
      </c>
      <c r="L5" s="50">
        <f t="shared" si="0"/>
        <v>0.8461538461538461</v>
      </c>
      <c r="M5" s="50">
        <f t="shared" si="0"/>
        <v>0.9230769230769231</v>
      </c>
      <c r="N5" s="50">
        <f t="shared" si="0"/>
        <v>0.6153846153846154</v>
      </c>
      <c r="O5" s="50">
        <f t="shared" si="0"/>
        <v>0.6153846153846154</v>
      </c>
      <c r="P5" s="50">
        <f t="shared" si="0"/>
        <v>0.38461538461538464</v>
      </c>
      <c r="Q5" s="50">
        <f t="shared" si="0"/>
        <v>0.46153846153846156</v>
      </c>
      <c r="R5" s="50">
        <f t="shared" si="0"/>
        <v>0.6153846153846154</v>
      </c>
      <c r="S5" s="50">
        <f t="shared" si="0"/>
        <v>0.7692307692307693</v>
      </c>
      <c r="T5" s="50">
        <f t="shared" si="0"/>
        <v>0</v>
      </c>
      <c r="U5" s="50">
        <f t="shared" si="0"/>
        <v>0</v>
      </c>
      <c r="V5" s="50">
        <f t="shared" si="0"/>
        <v>0</v>
      </c>
      <c r="W5" s="50">
        <f t="shared" si="0"/>
        <v>0</v>
      </c>
      <c r="X5" s="50">
        <f t="shared" si="0"/>
        <v>0</v>
      </c>
      <c r="Y5" s="51">
        <f>ROUNDUP((Y$4/$D$20)*100,1)</f>
        <v>0</v>
      </c>
      <c r="Z5" s="51">
        <f>ROUNDUP((Z$4/$D$20)*100,1)</f>
        <v>0</v>
      </c>
      <c r="AA5" s="52"/>
    </row>
    <row r="6" spans="1:27" s="27" customFormat="1" ht="20.25" customHeight="1">
      <c r="A6" s="53">
        <v>1</v>
      </c>
      <c r="B6" s="54" t="s">
        <v>12</v>
      </c>
      <c r="C6" s="55" t="s">
        <v>46</v>
      </c>
      <c r="D6" s="56"/>
      <c r="E6" s="57">
        <f aca="true" t="shared" si="1" ref="E6:E18">AA6</f>
        <v>13</v>
      </c>
      <c r="F6" s="58"/>
      <c r="G6" s="53" t="s">
        <v>120</v>
      </c>
      <c r="H6" s="59" t="s">
        <v>121</v>
      </c>
      <c r="I6" s="59" t="s">
        <v>120</v>
      </c>
      <c r="J6" s="59" t="s">
        <v>122</v>
      </c>
      <c r="K6" s="59" t="s">
        <v>121</v>
      </c>
      <c r="L6" s="59" t="s">
        <v>122</v>
      </c>
      <c r="M6" s="59" t="s">
        <v>123</v>
      </c>
      <c r="N6" s="59" t="s">
        <v>120</v>
      </c>
      <c r="O6" s="59" t="s">
        <v>120</v>
      </c>
      <c r="P6" s="59" t="s">
        <v>121</v>
      </c>
      <c r="Q6" s="59" t="s">
        <v>124</v>
      </c>
      <c r="R6" s="59" t="s">
        <v>121</v>
      </c>
      <c r="S6" s="59" t="s">
        <v>120</v>
      </c>
      <c r="T6" s="59"/>
      <c r="U6" s="59"/>
      <c r="V6" s="59"/>
      <c r="W6" s="59"/>
      <c r="X6" s="59"/>
      <c r="Y6" s="59"/>
      <c r="Z6" s="59"/>
      <c r="AA6" s="57">
        <f>SUM(COUNTIF(G6,G$3),COUNTIF(H6,H$3),COUNTIF(I6,I$3),COUNTIF(J6,J$3),COUNTIF(K6,K$3),COUNTIF(L6,L$3),COUNTIF(M6,M$3),COUNTIF(N6,N$3),COUNTIF(O6,O$3),COUNTIF(P6,P$3),COUNTIF(Q6,Q$3),COUNTIF(R6,R$3),COUNTIF(S6,S$3),COUNTIF(Z6,Z$3))</f>
        <v>13</v>
      </c>
    </row>
    <row r="7" spans="1:27" s="27" customFormat="1" ht="20.25" customHeight="1">
      <c r="A7" s="60">
        <v>2</v>
      </c>
      <c r="B7" s="61" t="s">
        <v>14</v>
      </c>
      <c r="C7" s="62" t="s">
        <v>47</v>
      </c>
      <c r="D7" s="63"/>
      <c r="E7" s="64">
        <f t="shared" si="1"/>
        <v>12</v>
      </c>
      <c r="F7" s="65"/>
      <c r="G7" s="60" t="s">
        <v>120</v>
      </c>
      <c r="H7" s="66" t="s">
        <v>120</v>
      </c>
      <c r="I7" s="66" t="s">
        <v>120</v>
      </c>
      <c r="J7" s="66" t="s">
        <v>122</v>
      </c>
      <c r="K7" s="66" t="s">
        <v>121</v>
      </c>
      <c r="L7" s="66" t="s">
        <v>122</v>
      </c>
      <c r="M7" s="66" t="s">
        <v>123</v>
      </c>
      <c r="N7" s="66" t="s">
        <v>120</v>
      </c>
      <c r="O7" s="66" t="s">
        <v>120</v>
      </c>
      <c r="P7" s="66" t="s">
        <v>121</v>
      </c>
      <c r="Q7" s="66" t="s">
        <v>124</v>
      </c>
      <c r="R7" s="66" t="s">
        <v>121</v>
      </c>
      <c r="S7" s="66" t="s">
        <v>120</v>
      </c>
      <c r="T7" s="66"/>
      <c r="U7" s="66"/>
      <c r="V7" s="66"/>
      <c r="W7" s="66"/>
      <c r="X7" s="66"/>
      <c r="Y7" s="66"/>
      <c r="Z7" s="66"/>
      <c r="AA7" s="64">
        <f aca="true" t="shared" si="2" ref="AA7:AA18">SUM(COUNTIF(G7,G$3),COUNTIF(H7,H$3),COUNTIF(I7,I$3),COUNTIF(J7,J$3),COUNTIF(K7,K$3),COUNTIF(L7,L$3),COUNTIF(M7,M$3),COUNTIF(N7,N$3),COUNTIF(O7,O$3),COUNTIF(P7,P$3),COUNTIF(Q7,Q$3),COUNTIF(R7,R$3),COUNTIF(S7,S$3),COUNTIF(Z7,Z$3))</f>
        <v>12</v>
      </c>
    </row>
    <row r="8" spans="1:27" s="27" customFormat="1" ht="20.25" customHeight="1">
      <c r="A8" s="60">
        <v>2</v>
      </c>
      <c r="B8" s="61" t="s">
        <v>13</v>
      </c>
      <c r="C8" s="62" t="s">
        <v>48</v>
      </c>
      <c r="D8" s="63"/>
      <c r="E8" s="64">
        <f t="shared" si="1"/>
        <v>12</v>
      </c>
      <c r="F8" s="65"/>
      <c r="G8" s="60" t="s">
        <v>125</v>
      </c>
      <c r="H8" s="66" t="s">
        <v>126</v>
      </c>
      <c r="I8" s="66" t="s">
        <v>127</v>
      </c>
      <c r="J8" s="66" t="s">
        <v>125</v>
      </c>
      <c r="K8" s="66" t="s">
        <v>126</v>
      </c>
      <c r="L8" s="66" t="s">
        <v>125</v>
      </c>
      <c r="M8" s="66" t="s">
        <v>128</v>
      </c>
      <c r="N8" s="66" t="s">
        <v>127</v>
      </c>
      <c r="O8" s="66" t="s">
        <v>127</v>
      </c>
      <c r="P8" s="66" t="s">
        <v>126</v>
      </c>
      <c r="Q8" s="66" t="s">
        <v>129</v>
      </c>
      <c r="R8" s="66" t="s">
        <v>126</v>
      </c>
      <c r="S8" s="66" t="s">
        <v>127</v>
      </c>
      <c r="T8" s="66"/>
      <c r="U8" s="66"/>
      <c r="V8" s="66"/>
      <c r="W8" s="66"/>
      <c r="X8" s="66"/>
      <c r="Y8" s="66"/>
      <c r="Z8" s="66"/>
      <c r="AA8" s="64">
        <f t="shared" si="2"/>
        <v>12</v>
      </c>
    </row>
    <row r="9" spans="1:27" s="27" customFormat="1" ht="20.25" customHeight="1">
      <c r="A9" s="60">
        <v>4</v>
      </c>
      <c r="B9" s="61"/>
      <c r="C9" s="62" t="s">
        <v>49</v>
      </c>
      <c r="D9" s="63"/>
      <c r="E9" s="64">
        <f t="shared" si="1"/>
        <v>11</v>
      </c>
      <c r="F9" s="65"/>
      <c r="G9" s="60" t="s">
        <v>120</v>
      </c>
      <c r="H9" s="66" t="s">
        <v>121</v>
      </c>
      <c r="I9" s="66" t="s">
        <v>120</v>
      </c>
      <c r="J9" s="66" t="s">
        <v>122</v>
      </c>
      <c r="K9" s="66" t="s">
        <v>121</v>
      </c>
      <c r="L9" s="66" t="s">
        <v>122</v>
      </c>
      <c r="M9" s="66" t="s">
        <v>123</v>
      </c>
      <c r="N9" s="66" t="s">
        <v>120</v>
      </c>
      <c r="O9" s="66" t="s">
        <v>121</v>
      </c>
      <c r="P9" s="66" t="s">
        <v>121</v>
      </c>
      <c r="Q9" s="66" t="s">
        <v>130</v>
      </c>
      <c r="R9" s="66" t="s">
        <v>121</v>
      </c>
      <c r="S9" s="66" t="s">
        <v>120</v>
      </c>
      <c r="T9" s="66"/>
      <c r="U9" s="66"/>
      <c r="V9" s="66"/>
      <c r="W9" s="66"/>
      <c r="X9" s="66"/>
      <c r="Y9" s="66"/>
      <c r="Z9" s="66"/>
      <c r="AA9" s="64">
        <f t="shared" si="2"/>
        <v>11</v>
      </c>
    </row>
    <row r="10" spans="1:27" s="27" customFormat="1" ht="20.25" customHeight="1">
      <c r="A10" s="60">
        <v>5</v>
      </c>
      <c r="B10" s="61" t="s">
        <v>131</v>
      </c>
      <c r="C10" s="62" t="s">
        <v>50</v>
      </c>
      <c r="D10" s="63"/>
      <c r="E10" s="64">
        <f t="shared" si="1"/>
        <v>10</v>
      </c>
      <c r="F10" s="65"/>
      <c r="G10" s="60" t="s">
        <v>132</v>
      </c>
      <c r="H10" s="66" t="s">
        <v>133</v>
      </c>
      <c r="I10" s="66" t="s">
        <v>132</v>
      </c>
      <c r="J10" s="66" t="s">
        <v>134</v>
      </c>
      <c r="K10" s="66" t="s">
        <v>133</v>
      </c>
      <c r="L10" s="66" t="s">
        <v>134</v>
      </c>
      <c r="M10" s="66" t="s">
        <v>135</v>
      </c>
      <c r="N10" s="66" t="s">
        <v>132</v>
      </c>
      <c r="O10" s="66" t="s">
        <v>132</v>
      </c>
      <c r="P10" s="66" t="s">
        <v>132</v>
      </c>
      <c r="Q10" s="66" t="s">
        <v>133</v>
      </c>
      <c r="R10" s="66" t="s">
        <v>132</v>
      </c>
      <c r="S10" s="66" t="s">
        <v>132</v>
      </c>
      <c r="T10" s="66"/>
      <c r="U10" s="66"/>
      <c r="V10" s="66"/>
      <c r="W10" s="66"/>
      <c r="X10" s="66"/>
      <c r="Y10" s="66"/>
      <c r="Z10" s="66"/>
      <c r="AA10" s="64">
        <f t="shared" si="2"/>
        <v>10</v>
      </c>
    </row>
    <row r="11" spans="1:27" s="27" customFormat="1" ht="20.25" customHeight="1">
      <c r="A11" s="60">
        <v>5</v>
      </c>
      <c r="B11" s="61" t="s">
        <v>15</v>
      </c>
      <c r="C11" s="62" t="s">
        <v>51</v>
      </c>
      <c r="D11" s="63"/>
      <c r="E11" s="64">
        <f t="shared" si="1"/>
        <v>10</v>
      </c>
      <c r="F11" s="65"/>
      <c r="G11" s="60" t="s">
        <v>136</v>
      </c>
      <c r="H11" s="66" t="s">
        <v>137</v>
      </c>
      <c r="I11" s="66" t="s">
        <v>138</v>
      </c>
      <c r="J11" s="66" t="s">
        <v>138</v>
      </c>
      <c r="K11" s="66" t="s">
        <v>139</v>
      </c>
      <c r="L11" s="66" t="s">
        <v>137</v>
      </c>
      <c r="M11" s="66" t="s">
        <v>140</v>
      </c>
      <c r="N11" s="66" t="s">
        <v>136</v>
      </c>
      <c r="O11" s="66" t="s">
        <v>136</v>
      </c>
      <c r="P11" s="66" t="s">
        <v>137</v>
      </c>
      <c r="Q11" s="66" t="s">
        <v>139</v>
      </c>
      <c r="R11" s="66" t="s">
        <v>137</v>
      </c>
      <c r="S11" s="66" t="s">
        <v>136</v>
      </c>
      <c r="T11" s="66"/>
      <c r="U11" s="66"/>
      <c r="V11" s="66"/>
      <c r="W11" s="66"/>
      <c r="X11" s="66"/>
      <c r="Y11" s="66"/>
      <c r="Z11" s="66"/>
      <c r="AA11" s="64">
        <f t="shared" si="2"/>
        <v>10</v>
      </c>
    </row>
    <row r="12" spans="1:27" s="27" customFormat="1" ht="20.25" customHeight="1">
      <c r="A12" s="60">
        <v>7</v>
      </c>
      <c r="B12" s="61" t="s">
        <v>16</v>
      </c>
      <c r="C12" s="62" t="s">
        <v>52</v>
      </c>
      <c r="D12" s="63"/>
      <c r="E12" s="64">
        <f t="shared" si="1"/>
        <v>9</v>
      </c>
      <c r="F12" s="65"/>
      <c r="G12" s="60" t="s">
        <v>127</v>
      </c>
      <c r="H12" s="66" t="s">
        <v>126</v>
      </c>
      <c r="I12" s="66" t="s">
        <v>127</v>
      </c>
      <c r="J12" s="66" t="s">
        <v>125</v>
      </c>
      <c r="K12" s="66" t="s">
        <v>125</v>
      </c>
      <c r="L12" s="66" t="s">
        <v>125</v>
      </c>
      <c r="M12" s="66" t="s">
        <v>128</v>
      </c>
      <c r="N12" s="66" t="s">
        <v>127</v>
      </c>
      <c r="O12" s="66" t="s">
        <v>126</v>
      </c>
      <c r="P12" s="66" t="s">
        <v>127</v>
      </c>
      <c r="Q12" s="66" t="s">
        <v>126</v>
      </c>
      <c r="R12" s="66" t="s">
        <v>126</v>
      </c>
      <c r="S12" s="66" t="s">
        <v>127</v>
      </c>
      <c r="T12" s="66"/>
      <c r="U12" s="66"/>
      <c r="V12" s="66"/>
      <c r="W12" s="66"/>
      <c r="X12" s="66"/>
      <c r="Y12" s="66"/>
      <c r="Z12" s="66"/>
      <c r="AA12" s="64">
        <f t="shared" si="2"/>
        <v>9</v>
      </c>
    </row>
    <row r="13" spans="1:27" s="27" customFormat="1" ht="20.25" customHeight="1">
      <c r="A13" s="60">
        <v>8</v>
      </c>
      <c r="B13" s="61" t="s">
        <v>25</v>
      </c>
      <c r="C13" s="62" t="s">
        <v>53</v>
      </c>
      <c r="D13" s="63"/>
      <c r="E13" s="64">
        <f t="shared" si="1"/>
        <v>8</v>
      </c>
      <c r="F13" s="65"/>
      <c r="G13" s="60" t="s">
        <v>141</v>
      </c>
      <c r="H13" s="66" t="s">
        <v>142</v>
      </c>
      <c r="I13" s="66" t="s">
        <v>143</v>
      </c>
      <c r="J13" s="66" t="s">
        <v>141</v>
      </c>
      <c r="K13" s="66" t="s">
        <v>142</v>
      </c>
      <c r="L13" s="66" t="s">
        <v>143</v>
      </c>
      <c r="M13" s="66" t="s">
        <v>144</v>
      </c>
      <c r="N13" s="66" t="s">
        <v>141</v>
      </c>
      <c r="O13" s="66" t="s">
        <v>141</v>
      </c>
      <c r="P13" s="66" t="s">
        <v>141</v>
      </c>
      <c r="Q13" s="66" t="s">
        <v>142</v>
      </c>
      <c r="R13" s="66" t="s">
        <v>145</v>
      </c>
      <c r="S13" s="66" t="s">
        <v>141</v>
      </c>
      <c r="T13" s="66"/>
      <c r="U13" s="66"/>
      <c r="V13" s="66"/>
      <c r="W13" s="66"/>
      <c r="X13" s="66"/>
      <c r="Y13" s="66"/>
      <c r="Z13" s="66"/>
      <c r="AA13" s="64">
        <f t="shared" si="2"/>
        <v>8</v>
      </c>
    </row>
    <row r="14" spans="1:27" s="27" customFormat="1" ht="20.25" customHeight="1">
      <c r="A14" s="60">
        <v>8</v>
      </c>
      <c r="B14" s="61" t="s">
        <v>146</v>
      </c>
      <c r="C14" s="62" t="s">
        <v>54</v>
      </c>
      <c r="D14" s="63"/>
      <c r="E14" s="64">
        <f t="shared" si="1"/>
        <v>8</v>
      </c>
      <c r="F14" s="65"/>
      <c r="G14" s="60" t="s">
        <v>147</v>
      </c>
      <c r="H14" s="66" t="s">
        <v>148</v>
      </c>
      <c r="I14" s="66" t="s">
        <v>147</v>
      </c>
      <c r="J14" s="66" t="s">
        <v>149</v>
      </c>
      <c r="K14" s="66" t="s">
        <v>150</v>
      </c>
      <c r="L14" s="66" t="s">
        <v>149</v>
      </c>
      <c r="M14" s="66" t="s">
        <v>151</v>
      </c>
      <c r="N14" s="66" t="s">
        <v>148</v>
      </c>
      <c r="O14" s="66" t="s">
        <v>148</v>
      </c>
      <c r="P14" s="66" t="s">
        <v>147</v>
      </c>
      <c r="Q14" s="66" t="s">
        <v>150</v>
      </c>
      <c r="R14" s="66" t="s">
        <v>150</v>
      </c>
      <c r="S14" s="66" t="s">
        <v>147</v>
      </c>
      <c r="T14" s="66"/>
      <c r="U14" s="66"/>
      <c r="V14" s="66"/>
      <c r="W14" s="66"/>
      <c r="X14" s="66"/>
      <c r="Y14" s="66"/>
      <c r="Z14" s="66"/>
      <c r="AA14" s="64">
        <f t="shared" si="2"/>
        <v>8</v>
      </c>
    </row>
    <row r="15" spans="1:27" s="27" customFormat="1" ht="20.25" customHeight="1">
      <c r="A15" s="60">
        <v>8</v>
      </c>
      <c r="B15" s="61"/>
      <c r="C15" s="62" t="s">
        <v>55</v>
      </c>
      <c r="D15" s="63"/>
      <c r="E15" s="64">
        <f t="shared" si="1"/>
        <v>8</v>
      </c>
      <c r="F15" s="65"/>
      <c r="G15" s="60" t="s">
        <v>115</v>
      </c>
      <c r="H15" s="66" t="s">
        <v>115</v>
      </c>
      <c r="I15" s="66" t="s">
        <v>117</v>
      </c>
      <c r="J15" s="66" t="s">
        <v>117</v>
      </c>
      <c r="K15" s="66" t="s">
        <v>116</v>
      </c>
      <c r="L15" s="66" t="s">
        <v>117</v>
      </c>
      <c r="M15" s="66" t="s">
        <v>118</v>
      </c>
      <c r="N15" s="66" t="s">
        <v>116</v>
      </c>
      <c r="O15" s="66" t="s">
        <v>115</v>
      </c>
      <c r="P15" s="66" t="s">
        <v>115</v>
      </c>
      <c r="Q15" s="66" t="s">
        <v>119</v>
      </c>
      <c r="R15" s="66" t="s">
        <v>116</v>
      </c>
      <c r="S15" s="66" t="s">
        <v>116</v>
      </c>
      <c r="T15" s="66"/>
      <c r="U15" s="66"/>
      <c r="V15" s="66"/>
      <c r="W15" s="66"/>
      <c r="X15" s="66"/>
      <c r="Y15" s="66"/>
      <c r="Z15" s="66"/>
      <c r="AA15" s="64">
        <f t="shared" si="2"/>
        <v>8</v>
      </c>
    </row>
    <row r="16" spans="1:27" s="67" customFormat="1" ht="20.25" customHeight="1">
      <c r="A16" s="60">
        <v>11</v>
      </c>
      <c r="B16" s="61"/>
      <c r="C16" s="62" t="s">
        <v>56</v>
      </c>
      <c r="D16" s="63"/>
      <c r="E16" s="64">
        <f t="shared" si="1"/>
        <v>6</v>
      </c>
      <c r="F16" s="65"/>
      <c r="G16" s="60" t="s">
        <v>152</v>
      </c>
      <c r="H16" s="66" t="s">
        <v>153</v>
      </c>
      <c r="I16" s="66" t="s">
        <v>152</v>
      </c>
      <c r="J16" s="66" t="s">
        <v>154</v>
      </c>
      <c r="K16" s="66" t="s">
        <v>155</v>
      </c>
      <c r="L16" s="66" t="s">
        <v>154</v>
      </c>
      <c r="M16" s="66" t="s">
        <v>156</v>
      </c>
      <c r="N16" s="66" t="s">
        <v>153</v>
      </c>
      <c r="O16" s="66" t="s">
        <v>153</v>
      </c>
      <c r="P16" s="66" t="s">
        <v>152</v>
      </c>
      <c r="Q16" s="66" t="s">
        <v>153</v>
      </c>
      <c r="R16" s="66" t="s">
        <v>152</v>
      </c>
      <c r="S16" s="66" t="s">
        <v>155</v>
      </c>
      <c r="T16" s="66"/>
      <c r="U16" s="66"/>
      <c r="V16" s="66"/>
      <c r="W16" s="66"/>
      <c r="X16" s="66"/>
      <c r="Y16" s="66"/>
      <c r="Z16" s="66"/>
      <c r="AA16" s="64">
        <f t="shared" si="2"/>
        <v>6</v>
      </c>
    </row>
    <row r="17" spans="1:27" s="27" customFormat="1" ht="20.25" customHeight="1">
      <c r="A17" s="60">
        <v>11</v>
      </c>
      <c r="B17" s="61" t="s">
        <v>157</v>
      </c>
      <c r="C17" s="62" t="s">
        <v>57</v>
      </c>
      <c r="D17" s="63"/>
      <c r="E17" s="64">
        <f t="shared" si="1"/>
        <v>6</v>
      </c>
      <c r="F17" s="65"/>
      <c r="G17" s="60" t="s">
        <v>158</v>
      </c>
      <c r="H17" s="66" t="s">
        <v>158</v>
      </c>
      <c r="I17" s="66" t="s">
        <v>159</v>
      </c>
      <c r="J17" s="66" t="s">
        <v>159</v>
      </c>
      <c r="K17" s="66" t="s">
        <v>160</v>
      </c>
      <c r="L17" s="66" t="s">
        <v>161</v>
      </c>
      <c r="M17" s="66" t="s">
        <v>162</v>
      </c>
      <c r="N17" s="66" t="s">
        <v>160</v>
      </c>
      <c r="O17" s="66" t="s">
        <v>158</v>
      </c>
      <c r="P17" s="66" t="s">
        <v>158</v>
      </c>
      <c r="Q17" s="66" t="s">
        <v>161</v>
      </c>
      <c r="R17" s="66" t="s">
        <v>160</v>
      </c>
      <c r="S17" s="66" t="s">
        <v>160</v>
      </c>
      <c r="T17" s="66"/>
      <c r="U17" s="66"/>
      <c r="V17" s="66"/>
      <c r="W17" s="66"/>
      <c r="X17" s="66"/>
      <c r="Y17" s="66"/>
      <c r="Z17" s="66"/>
      <c r="AA17" s="64">
        <f t="shared" si="2"/>
        <v>6</v>
      </c>
    </row>
    <row r="18" spans="1:27" s="27" customFormat="1" ht="20.25" customHeight="1" thickBot="1">
      <c r="A18" s="60">
        <v>13</v>
      </c>
      <c r="B18" s="61"/>
      <c r="C18" s="62" t="s">
        <v>58</v>
      </c>
      <c r="D18" s="63"/>
      <c r="E18" s="64">
        <f t="shared" si="1"/>
        <v>5</v>
      </c>
      <c r="F18" s="65"/>
      <c r="G18" s="60" t="s">
        <v>163</v>
      </c>
      <c r="H18" s="66" t="s">
        <v>164</v>
      </c>
      <c r="I18" s="66" t="s">
        <v>165</v>
      </c>
      <c r="J18" s="66" t="s">
        <v>165</v>
      </c>
      <c r="K18" s="66" t="s">
        <v>166</v>
      </c>
      <c r="L18" s="66" t="s">
        <v>165</v>
      </c>
      <c r="M18" s="66" t="s">
        <v>163</v>
      </c>
      <c r="N18" s="66" t="s">
        <v>164</v>
      </c>
      <c r="O18" s="66" t="s">
        <v>166</v>
      </c>
      <c r="P18" s="66" t="s">
        <v>163</v>
      </c>
      <c r="Q18" s="66" t="s">
        <v>163</v>
      </c>
      <c r="R18" s="66" t="s">
        <v>163</v>
      </c>
      <c r="S18" s="66" t="s">
        <v>163</v>
      </c>
      <c r="T18" s="66"/>
      <c r="U18" s="66"/>
      <c r="V18" s="66"/>
      <c r="W18" s="66"/>
      <c r="X18" s="66"/>
      <c r="Y18" s="66"/>
      <c r="Z18" s="66"/>
      <c r="AA18" s="68">
        <f t="shared" si="2"/>
        <v>5</v>
      </c>
    </row>
    <row r="19" spans="1:27" s="27" customFormat="1" ht="29.25" customHeight="1">
      <c r="A19" s="173" t="s">
        <v>10</v>
      </c>
      <c r="B19" s="168"/>
      <c r="C19" s="169"/>
      <c r="D19" s="69">
        <f>COUNTBLANK(G$6:G18)</f>
        <v>0</v>
      </c>
      <c r="E19" s="70"/>
      <c r="F19" s="71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75"/>
      <c r="U19" s="75"/>
      <c r="V19" s="75"/>
      <c r="W19" s="75"/>
      <c r="X19" s="75"/>
      <c r="Y19" s="75"/>
      <c r="Z19" s="75"/>
      <c r="AA19" s="70"/>
    </row>
    <row r="20" spans="1:27" s="27" customFormat="1" ht="32.25" customHeight="1" thickBot="1">
      <c r="A20" s="174" t="s">
        <v>7</v>
      </c>
      <c r="B20" s="175"/>
      <c r="C20" s="176"/>
      <c r="D20" s="76">
        <f>D4-D19</f>
        <v>13</v>
      </c>
      <c r="E20" s="77"/>
      <c r="F20" s="78"/>
      <c r="G20" s="79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82"/>
      <c r="U20" s="82"/>
      <c r="V20" s="82"/>
      <c r="W20" s="82"/>
      <c r="X20" s="82"/>
      <c r="Y20" s="82"/>
      <c r="Z20" s="82"/>
      <c r="AA20" s="77"/>
    </row>
  </sheetData>
  <mergeCells count="3">
    <mergeCell ref="A19:C19"/>
    <mergeCell ref="A20:C20"/>
    <mergeCell ref="A1:C1"/>
  </mergeCells>
  <conditionalFormatting sqref="T6:Z20 G6:S18">
    <cfRule type="cellIs" priority="1" dxfId="0" operator="notEqual" stopIfTrue="1">
      <formula>G$3</formula>
    </cfRule>
  </conditionalFormatting>
  <printOptions/>
  <pageMargins left="0.4724409448818898" right="0.11811023622047245" top="0.3937007874015748" bottom="0.3937007874015748" header="0.1968503937007874" footer="0.1968503937007874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zoomScaleSheetLayoutView="75" workbookViewId="0" topLeftCell="A1">
      <pane xSplit="3" ySplit="3" topLeftCell="D40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C23" sqref="C23"/>
    </sheetView>
  </sheetViews>
  <sheetFormatPr defaultColWidth="9.00390625" defaultRowHeight="20.25" customHeight="1"/>
  <cols>
    <col min="1" max="1" width="4.75390625" style="20" customWidth="1"/>
    <col min="2" max="2" width="16.75390625" style="20" hidden="1" customWidth="1"/>
    <col min="3" max="3" width="17.375" style="2" bestFit="1" customWidth="1"/>
    <col min="4" max="4" width="11.00390625" style="2" bestFit="1" customWidth="1"/>
    <col min="5" max="6" width="7.125" style="20" customWidth="1"/>
    <col min="7" max="7" width="4.875" style="2" customWidth="1"/>
    <col min="8" max="26" width="4.875" style="20" customWidth="1"/>
    <col min="27" max="28" width="4.875" style="20" hidden="1" customWidth="1"/>
    <col min="29" max="29" width="4.875" style="20" customWidth="1"/>
    <col min="30" max="30" width="8.50390625" style="2" hidden="1" customWidth="1"/>
    <col min="31" max="31" width="0" style="20" hidden="1" customWidth="1"/>
    <col min="32" max="16384" width="9.00390625" style="20" customWidth="1"/>
  </cols>
  <sheetData>
    <row r="1" spans="1:29" ht="20.25" customHeight="1" thickBot="1">
      <c r="A1" s="178" t="s">
        <v>83</v>
      </c>
      <c r="B1" s="179"/>
      <c r="C1" s="179"/>
      <c r="D1" s="3"/>
      <c r="E1" s="17"/>
      <c r="F1" s="17"/>
      <c r="G1" s="22"/>
      <c r="H1" s="21" t="s">
        <v>9</v>
      </c>
      <c r="I1" s="22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31" s="27" customFormat="1" ht="20.25" customHeight="1">
      <c r="A2" s="4" t="s">
        <v>0</v>
      </c>
      <c r="B2" s="23" t="s">
        <v>60</v>
      </c>
      <c r="C2" s="23" t="s">
        <v>110</v>
      </c>
      <c r="D2" s="83" t="s">
        <v>111</v>
      </c>
      <c r="E2" s="25" t="s">
        <v>3</v>
      </c>
      <c r="F2" s="84" t="s">
        <v>167</v>
      </c>
      <c r="G2" s="5" t="s">
        <v>113</v>
      </c>
      <c r="H2" s="26">
        <v>1</v>
      </c>
      <c r="I2" s="23">
        <v>2</v>
      </c>
      <c r="J2" s="23">
        <v>3</v>
      </c>
      <c r="K2" s="23">
        <v>4</v>
      </c>
      <c r="L2" s="23">
        <v>5</v>
      </c>
      <c r="M2" s="23">
        <v>6</v>
      </c>
      <c r="N2" s="23">
        <v>7</v>
      </c>
      <c r="O2" s="23">
        <v>8</v>
      </c>
      <c r="P2" s="23">
        <v>9</v>
      </c>
      <c r="Q2" s="23">
        <v>10</v>
      </c>
      <c r="R2" s="23">
        <v>11</v>
      </c>
      <c r="S2" s="23">
        <v>12</v>
      </c>
      <c r="T2" s="35">
        <v>13</v>
      </c>
      <c r="U2" s="35">
        <v>14</v>
      </c>
      <c r="V2" s="35">
        <v>15</v>
      </c>
      <c r="W2" s="5">
        <v>16</v>
      </c>
      <c r="X2" s="25" t="s">
        <v>116</v>
      </c>
      <c r="Y2" s="26" t="s">
        <v>1</v>
      </c>
      <c r="Z2" s="83"/>
      <c r="AA2" s="23" t="s">
        <v>2</v>
      </c>
      <c r="AB2" s="85"/>
      <c r="AC2" s="25" t="s">
        <v>168</v>
      </c>
      <c r="AD2" s="86"/>
      <c r="AE2" s="27" t="s">
        <v>169</v>
      </c>
    </row>
    <row r="3" spans="1:31" s="27" customFormat="1" ht="20.25" customHeight="1" thickBot="1">
      <c r="A3" s="28"/>
      <c r="B3" s="87"/>
      <c r="C3" s="29"/>
      <c r="D3" s="88"/>
      <c r="E3" s="31"/>
      <c r="F3" s="89" t="s">
        <v>5</v>
      </c>
      <c r="G3" s="90" t="s">
        <v>170</v>
      </c>
      <c r="H3" s="6" t="s">
        <v>171</v>
      </c>
      <c r="I3" s="7" t="s">
        <v>172</v>
      </c>
      <c r="J3" s="7" t="s">
        <v>173</v>
      </c>
      <c r="K3" s="7" t="s">
        <v>174</v>
      </c>
      <c r="L3" s="7" t="s">
        <v>175</v>
      </c>
      <c r="M3" s="7" t="s">
        <v>174</v>
      </c>
      <c r="N3" s="7" t="s">
        <v>173</v>
      </c>
      <c r="O3" s="7" t="s">
        <v>172</v>
      </c>
      <c r="P3" s="7" t="s">
        <v>173</v>
      </c>
      <c r="Q3" s="7" t="s">
        <v>174</v>
      </c>
      <c r="R3" s="7" t="s">
        <v>171</v>
      </c>
      <c r="S3" s="7" t="s">
        <v>171</v>
      </c>
      <c r="T3" s="8" t="s">
        <v>172</v>
      </c>
      <c r="U3" s="8" t="s">
        <v>172</v>
      </c>
      <c r="V3" s="8" t="s">
        <v>174</v>
      </c>
      <c r="W3" s="9" t="s">
        <v>175</v>
      </c>
      <c r="X3" s="33" t="s">
        <v>4</v>
      </c>
      <c r="Y3" s="6" t="s">
        <v>171</v>
      </c>
      <c r="Z3" s="6" t="s">
        <v>176</v>
      </c>
      <c r="AA3" s="7"/>
      <c r="AB3" s="76" t="s">
        <v>176</v>
      </c>
      <c r="AC3" s="33" t="s">
        <v>4</v>
      </c>
      <c r="AD3" s="86"/>
      <c r="AE3" s="27" t="s">
        <v>23</v>
      </c>
    </row>
    <row r="4" spans="1:30" s="27" customFormat="1" ht="20.25" customHeight="1">
      <c r="A4" s="91"/>
      <c r="B4" s="92"/>
      <c r="C4" s="93" t="s">
        <v>6</v>
      </c>
      <c r="D4" s="37">
        <f>COUNTA(C$6:C49)</f>
        <v>44</v>
      </c>
      <c r="E4" s="38"/>
      <c r="F4" s="94" t="s">
        <v>8</v>
      </c>
      <c r="G4" s="95"/>
      <c r="H4" s="96">
        <f>COUNTIF(H$6:H49,H$3)</f>
        <v>25</v>
      </c>
      <c r="I4" s="41">
        <f>COUNTIF(I$6:I49,I$3)</f>
        <v>30</v>
      </c>
      <c r="J4" s="41">
        <f>COUNTIF(J$6:J49,J$3)</f>
        <v>34</v>
      </c>
      <c r="K4" s="41">
        <f>COUNTIF(K$6:K49,K$3)</f>
        <v>39</v>
      </c>
      <c r="L4" s="41">
        <f>COUNTIF(L$6:L49,L$3)</f>
        <v>25</v>
      </c>
      <c r="M4" s="41">
        <f>COUNTIF(M$6:M49,M$3)</f>
        <v>36</v>
      </c>
      <c r="N4" s="41">
        <f>COUNTIF(N$6:N49,N$3)</f>
        <v>25</v>
      </c>
      <c r="O4" s="41">
        <f>COUNTIF(O$6:O49,O$3)</f>
        <v>42</v>
      </c>
      <c r="P4" s="41">
        <f>COUNTIF(P$6:P49,P$3)</f>
        <v>39</v>
      </c>
      <c r="Q4" s="41">
        <f>COUNTIF(Q$6:Q49,Q$3)</f>
        <v>34</v>
      </c>
      <c r="R4" s="41">
        <f>COUNTIF(R$6:R49,R$3)</f>
        <v>41</v>
      </c>
      <c r="S4" s="41">
        <f>COUNTIF(S$6:S49,S$3)</f>
        <v>44</v>
      </c>
      <c r="T4" s="41">
        <f>COUNTIF(T$6:T49,T$3)</f>
        <v>34</v>
      </c>
      <c r="U4" s="41">
        <f>COUNTIF(U$6:U49,U$3)</f>
        <v>27</v>
      </c>
      <c r="V4" s="41">
        <f>COUNTIF(V$6:V49,V$3)</f>
        <v>22</v>
      </c>
      <c r="W4" s="41">
        <f>COUNTIF(W$6:W49,W$3)</f>
        <v>40</v>
      </c>
      <c r="X4" s="38"/>
      <c r="Y4" s="42">
        <f>COUNTIF(Y$6:Y49,Y$3)</f>
        <v>21</v>
      </c>
      <c r="Z4" s="97"/>
      <c r="AA4" s="42">
        <f>COUNTIF(AA$6:AA49,AA$3)</f>
        <v>0</v>
      </c>
      <c r="AB4" s="97"/>
      <c r="AC4" s="38"/>
      <c r="AD4" s="86"/>
    </row>
    <row r="5" spans="1:30" s="27" customFormat="1" ht="20.25" customHeight="1" thickBot="1">
      <c r="A5" s="98"/>
      <c r="B5" s="99"/>
      <c r="C5" s="100"/>
      <c r="D5" s="46"/>
      <c r="E5" s="47"/>
      <c r="F5" s="101" t="s">
        <v>11</v>
      </c>
      <c r="G5" s="102"/>
      <c r="H5" s="103">
        <f aca="true" t="shared" si="0" ref="H5:W5">H$4/$D$51</f>
        <v>0.5681818181818182</v>
      </c>
      <c r="I5" s="50">
        <f t="shared" si="0"/>
        <v>0.6818181818181818</v>
      </c>
      <c r="J5" s="50">
        <f t="shared" si="0"/>
        <v>0.7727272727272727</v>
      </c>
      <c r="K5" s="50">
        <f t="shared" si="0"/>
        <v>0.8863636363636364</v>
      </c>
      <c r="L5" s="50">
        <f t="shared" si="0"/>
        <v>0.5681818181818182</v>
      </c>
      <c r="M5" s="50">
        <f t="shared" si="0"/>
        <v>0.8181818181818182</v>
      </c>
      <c r="N5" s="50">
        <f t="shared" si="0"/>
        <v>0.5681818181818182</v>
      </c>
      <c r="O5" s="50">
        <f t="shared" si="0"/>
        <v>0.9545454545454546</v>
      </c>
      <c r="P5" s="50">
        <f t="shared" si="0"/>
        <v>0.8863636363636364</v>
      </c>
      <c r="Q5" s="50">
        <f t="shared" si="0"/>
        <v>0.7727272727272727</v>
      </c>
      <c r="R5" s="50">
        <f t="shared" si="0"/>
        <v>0.9318181818181818</v>
      </c>
      <c r="S5" s="50">
        <f t="shared" si="0"/>
        <v>1</v>
      </c>
      <c r="T5" s="50">
        <f t="shared" si="0"/>
        <v>0.7727272727272727</v>
      </c>
      <c r="U5" s="50">
        <f t="shared" si="0"/>
        <v>0.6136363636363636</v>
      </c>
      <c r="V5" s="50">
        <f t="shared" si="0"/>
        <v>0.5</v>
      </c>
      <c r="W5" s="50">
        <f t="shared" si="0"/>
        <v>0.9090909090909091</v>
      </c>
      <c r="X5" s="52"/>
      <c r="Y5" s="50">
        <f>Y$4/$D$51</f>
        <v>0.4772727272727273</v>
      </c>
      <c r="Z5" s="104"/>
      <c r="AA5" s="51">
        <f>ROUNDUP((AA$4/$D$51)*100,1)</f>
        <v>0</v>
      </c>
      <c r="AB5" s="104"/>
      <c r="AC5" s="52"/>
      <c r="AD5" s="86"/>
    </row>
    <row r="6" spans="1:30" s="27" customFormat="1" ht="20.25" customHeight="1">
      <c r="A6" s="105">
        <v>1</v>
      </c>
      <c r="B6" s="106" t="s">
        <v>177</v>
      </c>
      <c r="C6" s="107" t="s">
        <v>66</v>
      </c>
      <c r="D6" s="108"/>
      <c r="E6" s="64">
        <f>IF(H6="","",X6+AC6)</f>
        <v>16</v>
      </c>
      <c r="F6" s="109">
        <f aca="true" t="shared" si="1" ref="F6:F39">Z6+AB6</f>
        <v>15</v>
      </c>
      <c r="G6" s="110"/>
      <c r="H6" s="59" t="s">
        <v>126</v>
      </c>
      <c r="I6" s="59" t="s">
        <v>126</v>
      </c>
      <c r="J6" s="59" t="s">
        <v>178</v>
      </c>
      <c r="K6" s="59" t="s">
        <v>127</v>
      </c>
      <c r="L6" s="59" t="s">
        <v>129</v>
      </c>
      <c r="M6" s="59" t="s">
        <v>127</v>
      </c>
      <c r="N6" s="59" t="s">
        <v>178</v>
      </c>
      <c r="O6" s="59" t="s">
        <v>125</v>
      </c>
      <c r="P6" s="59" t="s">
        <v>178</v>
      </c>
      <c r="Q6" s="59" t="s">
        <v>127</v>
      </c>
      <c r="R6" s="59" t="s">
        <v>126</v>
      </c>
      <c r="S6" s="59" t="s">
        <v>126</v>
      </c>
      <c r="T6" s="59" t="s">
        <v>125</v>
      </c>
      <c r="U6" s="111" t="s">
        <v>125</v>
      </c>
      <c r="V6" s="59" t="s">
        <v>127</v>
      </c>
      <c r="W6" s="112" t="s">
        <v>129</v>
      </c>
      <c r="X6" s="57">
        <f>SUM(COUNTIF(H6,H$3),COUNTIF(I6,I$3),COUNTIF(J6,J$3),COUNTIF(K6,K$3),COUNTIF(L6,L$3),COUNTIF(M6,M$3),COUNTIF(N6,N$3),COUNTIF(O6,O$3),COUNTIF(P6,P$3),COUNTIF(Q6,Q$3),COUNTIF(R6,R$3),COUNTIF(S6,S$3),COUNTIF(T6,T$3),COUNTIF(U6,U$3),COUNTIF(V6,V$3),COUNTIF(W6,W$3))</f>
        <v>15</v>
      </c>
      <c r="Y6" s="112" t="s">
        <v>126</v>
      </c>
      <c r="Z6" s="113">
        <v>15</v>
      </c>
      <c r="AA6" s="113"/>
      <c r="AB6" s="113"/>
      <c r="AC6" s="57">
        <f aca="true" t="shared" si="2" ref="AC6:AC39">IF(Y6="","",SUM(COUNTIF(Y6,Y$3),COUNTIF(AA6,AA$3)))</f>
        <v>1</v>
      </c>
      <c r="AD6" s="86">
        <v>186</v>
      </c>
    </row>
    <row r="7" spans="1:30" s="27" customFormat="1" ht="20.25" customHeight="1">
      <c r="A7" s="114">
        <v>2</v>
      </c>
      <c r="B7" s="115" t="s">
        <v>22</v>
      </c>
      <c r="C7" s="116" t="s">
        <v>259</v>
      </c>
      <c r="D7" s="117"/>
      <c r="E7" s="64">
        <f aca="true" t="shared" si="3" ref="E7:E49">IF(H7="","",X7+AC7)</f>
        <v>16</v>
      </c>
      <c r="F7" s="118">
        <f t="shared" si="1"/>
        <v>26</v>
      </c>
      <c r="G7" s="65"/>
      <c r="H7" s="60" t="s">
        <v>160</v>
      </c>
      <c r="I7" s="66" t="s">
        <v>159</v>
      </c>
      <c r="J7" s="66" t="s">
        <v>179</v>
      </c>
      <c r="K7" s="66" t="s">
        <v>158</v>
      </c>
      <c r="L7" s="66" t="s">
        <v>180</v>
      </c>
      <c r="M7" s="66" t="s">
        <v>158</v>
      </c>
      <c r="N7" s="66" t="s">
        <v>179</v>
      </c>
      <c r="O7" s="66" t="s">
        <v>159</v>
      </c>
      <c r="P7" s="66" t="s">
        <v>179</v>
      </c>
      <c r="Q7" s="66" t="s">
        <v>179</v>
      </c>
      <c r="R7" s="66" t="s">
        <v>160</v>
      </c>
      <c r="S7" s="66" t="s">
        <v>160</v>
      </c>
      <c r="T7" s="66" t="s">
        <v>159</v>
      </c>
      <c r="U7" s="119" t="s">
        <v>159</v>
      </c>
      <c r="V7" s="66" t="s">
        <v>158</v>
      </c>
      <c r="W7" s="120" t="s">
        <v>180</v>
      </c>
      <c r="X7" s="64">
        <f aca="true" t="shared" si="4" ref="X7:X39">SUM(COUNTIF(H7,H$3),COUNTIF(I7,I$3),COUNTIF(J7,J$3),COUNTIF(K7,K$3),COUNTIF(L7,L$3),COUNTIF(M7,M$3),COUNTIF(N7,N$3),COUNTIF(O7,O$3),COUNTIF(P7,P$3),COUNTIF(Q7,Q$3),COUNTIF(R7,R$3),COUNTIF(S7,S$3),COUNTIF(T7,T$3),COUNTIF(U7,U$3),COUNTIF(V7,V$3),COUNTIF(W7,W$3))</f>
        <v>15</v>
      </c>
      <c r="Y7" s="120" t="s">
        <v>160</v>
      </c>
      <c r="Z7" s="121">
        <v>26</v>
      </c>
      <c r="AA7" s="121"/>
      <c r="AB7" s="121"/>
      <c r="AC7" s="64">
        <f t="shared" si="2"/>
        <v>1</v>
      </c>
      <c r="AD7" s="86">
        <v>306</v>
      </c>
    </row>
    <row r="8" spans="1:30" s="27" customFormat="1" ht="20.25" customHeight="1">
      <c r="A8" s="114">
        <v>3</v>
      </c>
      <c r="B8" s="115" t="s">
        <v>26</v>
      </c>
      <c r="C8" s="116" t="s">
        <v>67</v>
      </c>
      <c r="D8" s="117"/>
      <c r="E8" s="64">
        <f t="shared" si="3"/>
        <v>15</v>
      </c>
      <c r="F8" s="118">
        <f>Z8+AB8</f>
        <v>13</v>
      </c>
      <c r="G8" s="65"/>
      <c r="H8" s="60" t="s">
        <v>181</v>
      </c>
      <c r="I8" s="66" t="s">
        <v>181</v>
      </c>
      <c r="J8" s="66" t="s">
        <v>182</v>
      </c>
      <c r="K8" s="66" t="s">
        <v>183</v>
      </c>
      <c r="L8" s="66" t="s">
        <v>184</v>
      </c>
      <c r="M8" s="66" t="s">
        <v>183</v>
      </c>
      <c r="N8" s="66" t="s">
        <v>182</v>
      </c>
      <c r="O8" s="66" t="s">
        <v>181</v>
      </c>
      <c r="P8" s="66" t="s">
        <v>182</v>
      </c>
      <c r="Q8" s="66" t="s">
        <v>183</v>
      </c>
      <c r="R8" s="66" t="s">
        <v>185</v>
      </c>
      <c r="S8" s="66" t="s">
        <v>185</v>
      </c>
      <c r="T8" s="66" t="s">
        <v>181</v>
      </c>
      <c r="U8" s="119" t="s">
        <v>181</v>
      </c>
      <c r="V8" s="66" t="s">
        <v>181</v>
      </c>
      <c r="W8" s="120" t="s">
        <v>184</v>
      </c>
      <c r="X8" s="64">
        <f t="shared" si="4"/>
        <v>14</v>
      </c>
      <c r="Y8" s="120" t="s">
        <v>185</v>
      </c>
      <c r="Z8" s="121">
        <v>13</v>
      </c>
      <c r="AA8" s="121"/>
      <c r="AB8" s="121"/>
      <c r="AC8" s="64">
        <f>IF(Y8="","",SUM(COUNTIF(Y8,Y$3),COUNTIF(AA8,AA$3)))</f>
        <v>1</v>
      </c>
      <c r="AD8" s="86">
        <v>172</v>
      </c>
    </row>
    <row r="9" spans="1:30" s="27" customFormat="1" ht="20.25" customHeight="1">
      <c r="A9" s="114">
        <v>4</v>
      </c>
      <c r="B9" s="115" t="s">
        <v>27</v>
      </c>
      <c r="C9" s="116" t="s">
        <v>68</v>
      </c>
      <c r="D9" s="117"/>
      <c r="E9" s="64">
        <f t="shared" si="3"/>
        <v>15</v>
      </c>
      <c r="F9" s="118">
        <f t="shared" si="1"/>
        <v>19</v>
      </c>
      <c r="G9" s="65"/>
      <c r="H9" s="60" t="s">
        <v>186</v>
      </c>
      <c r="I9" s="66" t="s">
        <v>186</v>
      </c>
      <c r="J9" s="66" t="s">
        <v>187</v>
      </c>
      <c r="K9" s="66" t="s">
        <v>188</v>
      </c>
      <c r="L9" s="66" t="s">
        <v>189</v>
      </c>
      <c r="M9" s="66" t="s">
        <v>188</v>
      </c>
      <c r="N9" s="66" t="s">
        <v>187</v>
      </c>
      <c r="O9" s="66" t="s">
        <v>190</v>
      </c>
      <c r="P9" s="66" t="s">
        <v>187</v>
      </c>
      <c r="Q9" s="66" t="s">
        <v>188</v>
      </c>
      <c r="R9" s="66" t="s">
        <v>186</v>
      </c>
      <c r="S9" s="66" t="s">
        <v>186</v>
      </c>
      <c r="T9" s="66" t="s">
        <v>190</v>
      </c>
      <c r="U9" s="119" t="s">
        <v>188</v>
      </c>
      <c r="V9" s="66" t="s">
        <v>188</v>
      </c>
      <c r="W9" s="120" t="s">
        <v>189</v>
      </c>
      <c r="X9" s="64">
        <f t="shared" si="4"/>
        <v>14</v>
      </c>
      <c r="Y9" s="120" t="s">
        <v>186</v>
      </c>
      <c r="Z9" s="121">
        <v>19</v>
      </c>
      <c r="AA9" s="121"/>
      <c r="AB9" s="121"/>
      <c r="AC9" s="64">
        <f t="shared" si="2"/>
        <v>1</v>
      </c>
      <c r="AD9" s="86">
        <v>231</v>
      </c>
    </row>
    <row r="10" spans="1:31" s="27" customFormat="1" ht="20.25" customHeight="1">
      <c r="A10" s="114">
        <v>5</v>
      </c>
      <c r="B10" s="115" t="s">
        <v>28</v>
      </c>
      <c r="C10" s="116" t="s">
        <v>69</v>
      </c>
      <c r="D10" s="117"/>
      <c r="E10" s="64">
        <f t="shared" si="3"/>
        <v>15</v>
      </c>
      <c r="F10" s="118">
        <f t="shared" si="1"/>
        <v>21</v>
      </c>
      <c r="G10" s="65"/>
      <c r="H10" s="60" t="s">
        <v>187</v>
      </c>
      <c r="I10" s="66" t="s">
        <v>190</v>
      </c>
      <c r="J10" s="66" t="s">
        <v>187</v>
      </c>
      <c r="K10" s="66" t="s">
        <v>188</v>
      </c>
      <c r="L10" s="66" t="s">
        <v>189</v>
      </c>
      <c r="M10" s="66" t="s">
        <v>188</v>
      </c>
      <c r="N10" s="66" t="s">
        <v>187</v>
      </c>
      <c r="O10" s="66" t="s">
        <v>190</v>
      </c>
      <c r="P10" s="66" t="s">
        <v>187</v>
      </c>
      <c r="Q10" s="66" t="s">
        <v>188</v>
      </c>
      <c r="R10" s="66" t="s">
        <v>186</v>
      </c>
      <c r="S10" s="66" t="s">
        <v>186</v>
      </c>
      <c r="T10" s="66" t="s">
        <v>187</v>
      </c>
      <c r="U10" s="119" t="s">
        <v>190</v>
      </c>
      <c r="V10" s="66" t="s">
        <v>188</v>
      </c>
      <c r="W10" s="120" t="s">
        <v>189</v>
      </c>
      <c r="X10" s="64">
        <f t="shared" si="4"/>
        <v>14</v>
      </c>
      <c r="Y10" s="120" t="s">
        <v>186</v>
      </c>
      <c r="Z10" s="121">
        <v>21</v>
      </c>
      <c r="AA10" s="121"/>
      <c r="AB10" s="121"/>
      <c r="AC10" s="64">
        <f t="shared" si="2"/>
        <v>1</v>
      </c>
      <c r="AD10" s="86">
        <v>274</v>
      </c>
      <c r="AE10" s="27">
        <v>4</v>
      </c>
    </row>
    <row r="11" spans="1:30" s="27" customFormat="1" ht="20.25" customHeight="1">
      <c r="A11" s="114">
        <v>6</v>
      </c>
      <c r="B11" s="115" t="s">
        <v>29</v>
      </c>
      <c r="C11" s="116" t="s">
        <v>70</v>
      </c>
      <c r="D11" s="117"/>
      <c r="E11" s="64">
        <f t="shared" si="3"/>
        <v>15</v>
      </c>
      <c r="F11" s="118">
        <f t="shared" si="1"/>
        <v>26</v>
      </c>
      <c r="G11" s="65"/>
      <c r="H11" s="60" t="s">
        <v>121</v>
      </c>
      <c r="I11" s="66" t="s">
        <v>130</v>
      </c>
      <c r="J11" s="66" t="s">
        <v>130</v>
      </c>
      <c r="K11" s="66" t="s">
        <v>120</v>
      </c>
      <c r="L11" s="66" t="s">
        <v>124</v>
      </c>
      <c r="M11" s="66" t="s">
        <v>120</v>
      </c>
      <c r="N11" s="66" t="s">
        <v>130</v>
      </c>
      <c r="O11" s="66" t="s">
        <v>122</v>
      </c>
      <c r="P11" s="66" t="s">
        <v>130</v>
      </c>
      <c r="Q11" s="66" t="s">
        <v>120</v>
      </c>
      <c r="R11" s="66" t="s">
        <v>121</v>
      </c>
      <c r="S11" s="66" t="s">
        <v>121</v>
      </c>
      <c r="T11" s="66" t="s">
        <v>122</v>
      </c>
      <c r="U11" s="119" t="s">
        <v>122</v>
      </c>
      <c r="V11" s="66" t="s">
        <v>122</v>
      </c>
      <c r="W11" s="120" t="s">
        <v>124</v>
      </c>
      <c r="X11" s="64">
        <f t="shared" si="4"/>
        <v>14</v>
      </c>
      <c r="Y11" s="120" t="s">
        <v>121</v>
      </c>
      <c r="Z11" s="121">
        <v>26</v>
      </c>
      <c r="AA11" s="121"/>
      <c r="AB11" s="121"/>
      <c r="AC11" s="64">
        <f t="shared" si="2"/>
        <v>1</v>
      </c>
      <c r="AD11" s="86">
        <v>234</v>
      </c>
    </row>
    <row r="12" spans="1:30" s="27" customFormat="1" ht="20.25" customHeight="1">
      <c r="A12" s="114">
        <v>7</v>
      </c>
      <c r="B12" s="115" t="s">
        <v>30</v>
      </c>
      <c r="C12" s="116" t="s">
        <v>71</v>
      </c>
      <c r="D12" s="117"/>
      <c r="E12" s="64">
        <f t="shared" si="3"/>
        <v>15</v>
      </c>
      <c r="F12" s="118">
        <f t="shared" si="1"/>
        <v>66</v>
      </c>
      <c r="G12" s="65"/>
      <c r="H12" s="60" t="s">
        <v>142</v>
      </c>
      <c r="I12" s="66" t="s">
        <v>143</v>
      </c>
      <c r="J12" s="66" t="s">
        <v>141</v>
      </c>
      <c r="K12" s="66" t="s">
        <v>141</v>
      </c>
      <c r="L12" s="66" t="s">
        <v>145</v>
      </c>
      <c r="M12" s="66" t="s">
        <v>141</v>
      </c>
      <c r="N12" s="66" t="s">
        <v>191</v>
      </c>
      <c r="O12" s="66" t="s">
        <v>143</v>
      </c>
      <c r="P12" s="66" t="s">
        <v>191</v>
      </c>
      <c r="Q12" s="66" t="s">
        <v>141</v>
      </c>
      <c r="R12" s="66" t="s">
        <v>142</v>
      </c>
      <c r="S12" s="66" t="s">
        <v>142</v>
      </c>
      <c r="T12" s="66" t="s">
        <v>143</v>
      </c>
      <c r="U12" s="119" t="s">
        <v>143</v>
      </c>
      <c r="V12" s="66" t="s">
        <v>141</v>
      </c>
      <c r="W12" s="120" t="s">
        <v>145</v>
      </c>
      <c r="X12" s="64">
        <f t="shared" si="4"/>
        <v>15</v>
      </c>
      <c r="Y12" s="120" t="s">
        <v>145</v>
      </c>
      <c r="Z12" s="121">
        <v>66</v>
      </c>
      <c r="AA12" s="121"/>
      <c r="AB12" s="121"/>
      <c r="AC12" s="64">
        <f t="shared" si="2"/>
        <v>0</v>
      </c>
      <c r="AD12" s="86">
        <v>221</v>
      </c>
    </row>
    <row r="13" spans="1:30" s="27" customFormat="1" ht="20.25" customHeight="1">
      <c r="A13" s="114">
        <v>8</v>
      </c>
      <c r="B13" s="115" t="s">
        <v>31</v>
      </c>
      <c r="C13" s="116" t="s">
        <v>260</v>
      </c>
      <c r="D13" s="117"/>
      <c r="E13" s="64">
        <f t="shared" si="3"/>
        <v>15</v>
      </c>
      <c r="F13" s="118">
        <f t="shared" si="1"/>
        <v>70</v>
      </c>
      <c r="G13" s="65"/>
      <c r="H13" s="60" t="s">
        <v>137</v>
      </c>
      <c r="I13" s="66" t="s">
        <v>138</v>
      </c>
      <c r="J13" s="66" t="s">
        <v>192</v>
      </c>
      <c r="K13" s="66" t="s">
        <v>136</v>
      </c>
      <c r="L13" s="66" t="s">
        <v>139</v>
      </c>
      <c r="M13" s="66" t="s">
        <v>136</v>
      </c>
      <c r="N13" s="66" t="s">
        <v>192</v>
      </c>
      <c r="O13" s="66" t="s">
        <v>138</v>
      </c>
      <c r="P13" s="66" t="s">
        <v>192</v>
      </c>
      <c r="Q13" s="66" t="s">
        <v>136</v>
      </c>
      <c r="R13" s="66" t="s">
        <v>137</v>
      </c>
      <c r="S13" s="66" t="s">
        <v>137</v>
      </c>
      <c r="T13" s="66" t="s">
        <v>138</v>
      </c>
      <c r="U13" s="119" t="s">
        <v>138</v>
      </c>
      <c r="V13" s="66" t="s">
        <v>138</v>
      </c>
      <c r="W13" s="120" t="s">
        <v>139</v>
      </c>
      <c r="X13" s="64">
        <f t="shared" si="4"/>
        <v>15</v>
      </c>
      <c r="Y13" s="120" t="s">
        <v>139</v>
      </c>
      <c r="Z13" s="121">
        <v>70</v>
      </c>
      <c r="AA13" s="121"/>
      <c r="AB13" s="121"/>
      <c r="AC13" s="64">
        <f t="shared" si="2"/>
        <v>0</v>
      </c>
      <c r="AD13" s="86">
        <v>232</v>
      </c>
    </row>
    <row r="14" spans="1:30" s="27" customFormat="1" ht="20.25" customHeight="1">
      <c r="A14" s="114">
        <v>9</v>
      </c>
      <c r="B14" s="115" t="s">
        <v>32</v>
      </c>
      <c r="C14" s="116" t="s">
        <v>72</v>
      </c>
      <c r="D14" s="117"/>
      <c r="E14" s="64">
        <f t="shared" si="3"/>
        <v>14</v>
      </c>
      <c r="F14" s="118">
        <f t="shared" si="1"/>
        <v>5</v>
      </c>
      <c r="G14" s="65"/>
      <c r="H14" s="60" t="s">
        <v>154</v>
      </c>
      <c r="I14" s="66" t="s">
        <v>154</v>
      </c>
      <c r="J14" s="66" t="s">
        <v>193</v>
      </c>
      <c r="K14" s="66" t="s">
        <v>152</v>
      </c>
      <c r="L14" s="66" t="s">
        <v>155</v>
      </c>
      <c r="M14" s="66" t="s">
        <v>152</v>
      </c>
      <c r="N14" s="66" t="s">
        <v>193</v>
      </c>
      <c r="O14" s="66" t="s">
        <v>154</v>
      </c>
      <c r="P14" s="66" t="s">
        <v>193</v>
      </c>
      <c r="Q14" s="66" t="s">
        <v>193</v>
      </c>
      <c r="R14" s="66" t="s">
        <v>153</v>
      </c>
      <c r="S14" s="66" t="s">
        <v>153</v>
      </c>
      <c r="T14" s="66" t="s">
        <v>193</v>
      </c>
      <c r="U14" s="119" t="s">
        <v>154</v>
      </c>
      <c r="V14" s="66" t="s">
        <v>152</v>
      </c>
      <c r="W14" s="120" t="s">
        <v>155</v>
      </c>
      <c r="X14" s="64">
        <f t="shared" si="4"/>
        <v>13</v>
      </c>
      <c r="Y14" s="120" t="s">
        <v>153</v>
      </c>
      <c r="Z14" s="121">
        <v>5</v>
      </c>
      <c r="AA14" s="121"/>
      <c r="AB14" s="121"/>
      <c r="AC14" s="64">
        <f t="shared" si="2"/>
        <v>1</v>
      </c>
      <c r="AD14" s="86">
        <v>235</v>
      </c>
    </row>
    <row r="15" spans="1:30" s="27" customFormat="1" ht="20.25" customHeight="1">
      <c r="A15" s="114">
        <v>10</v>
      </c>
      <c r="B15" s="115" t="s">
        <v>33</v>
      </c>
      <c r="C15" s="122" t="s">
        <v>73</v>
      </c>
      <c r="D15" s="117"/>
      <c r="E15" s="64">
        <f t="shared" si="3"/>
        <v>14</v>
      </c>
      <c r="F15" s="118">
        <f t="shared" si="1"/>
        <v>23</v>
      </c>
      <c r="G15" s="65"/>
      <c r="H15" s="60" t="s">
        <v>153</v>
      </c>
      <c r="I15" s="66" t="s">
        <v>154</v>
      </c>
      <c r="J15" s="66" t="s">
        <v>193</v>
      </c>
      <c r="K15" s="66" t="s">
        <v>152</v>
      </c>
      <c r="L15" s="66" t="s">
        <v>155</v>
      </c>
      <c r="M15" s="66" t="s">
        <v>152</v>
      </c>
      <c r="N15" s="66" t="s">
        <v>193</v>
      </c>
      <c r="O15" s="66" t="s">
        <v>154</v>
      </c>
      <c r="P15" s="66" t="s">
        <v>193</v>
      </c>
      <c r="Q15" s="66" t="s">
        <v>193</v>
      </c>
      <c r="R15" s="66" t="s">
        <v>153</v>
      </c>
      <c r="S15" s="66" t="s">
        <v>153</v>
      </c>
      <c r="T15" s="66" t="s">
        <v>193</v>
      </c>
      <c r="U15" s="119" t="s">
        <v>154</v>
      </c>
      <c r="V15" s="66" t="s">
        <v>154</v>
      </c>
      <c r="W15" s="120" t="s">
        <v>155</v>
      </c>
      <c r="X15" s="64">
        <f t="shared" si="4"/>
        <v>13</v>
      </c>
      <c r="Y15" s="120" t="s">
        <v>153</v>
      </c>
      <c r="Z15" s="121">
        <v>23</v>
      </c>
      <c r="AA15" s="121"/>
      <c r="AB15" s="121"/>
      <c r="AC15" s="64">
        <f t="shared" si="2"/>
        <v>1</v>
      </c>
      <c r="AD15" s="86">
        <v>149</v>
      </c>
    </row>
    <row r="16" spans="1:30" s="27" customFormat="1" ht="20.25" customHeight="1">
      <c r="A16" s="114">
        <v>11</v>
      </c>
      <c r="B16" s="115" t="s">
        <v>34</v>
      </c>
      <c r="C16" s="116" t="s">
        <v>74</v>
      </c>
      <c r="D16" s="117"/>
      <c r="E16" s="64">
        <f t="shared" si="3"/>
        <v>14</v>
      </c>
      <c r="F16" s="118">
        <f t="shared" si="1"/>
        <v>66</v>
      </c>
      <c r="G16" s="65"/>
      <c r="H16" s="60" t="s">
        <v>194</v>
      </c>
      <c r="I16" s="66" t="s">
        <v>133</v>
      </c>
      <c r="J16" s="66" t="s">
        <v>194</v>
      </c>
      <c r="K16" s="66" t="s">
        <v>132</v>
      </c>
      <c r="L16" s="66" t="s">
        <v>195</v>
      </c>
      <c r="M16" s="66" t="s">
        <v>132</v>
      </c>
      <c r="N16" s="66" t="s">
        <v>194</v>
      </c>
      <c r="O16" s="66" t="s">
        <v>134</v>
      </c>
      <c r="P16" s="66" t="s">
        <v>194</v>
      </c>
      <c r="Q16" s="66" t="s">
        <v>132</v>
      </c>
      <c r="R16" s="66" t="s">
        <v>133</v>
      </c>
      <c r="S16" s="66" t="s">
        <v>133</v>
      </c>
      <c r="T16" s="66" t="s">
        <v>134</v>
      </c>
      <c r="U16" s="119" t="s">
        <v>134</v>
      </c>
      <c r="V16" s="66" t="s">
        <v>132</v>
      </c>
      <c r="W16" s="120" t="s">
        <v>195</v>
      </c>
      <c r="X16" s="64">
        <f t="shared" si="4"/>
        <v>14</v>
      </c>
      <c r="Y16" s="120" t="s">
        <v>195</v>
      </c>
      <c r="Z16" s="121">
        <v>66</v>
      </c>
      <c r="AA16" s="121"/>
      <c r="AB16" s="121"/>
      <c r="AC16" s="64">
        <f t="shared" si="2"/>
        <v>0</v>
      </c>
      <c r="AD16" s="86">
        <v>161</v>
      </c>
    </row>
    <row r="17" spans="1:30" s="27" customFormat="1" ht="20.25" customHeight="1">
      <c r="A17" s="114">
        <v>12</v>
      </c>
      <c r="B17" s="115" t="s">
        <v>35</v>
      </c>
      <c r="C17" s="122" t="s">
        <v>75</v>
      </c>
      <c r="D17" s="117"/>
      <c r="E17" s="64">
        <f t="shared" si="3"/>
        <v>14</v>
      </c>
      <c r="F17" s="118">
        <f t="shared" si="1"/>
        <v>67</v>
      </c>
      <c r="G17" s="65"/>
      <c r="H17" s="60" t="s">
        <v>121</v>
      </c>
      <c r="I17" s="66" t="s">
        <v>122</v>
      </c>
      <c r="J17" s="66" t="s">
        <v>120</v>
      </c>
      <c r="K17" s="66" t="s">
        <v>120</v>
      </c>
      <c r="L17" s="66" t="s">
        <v>124</v>
      </c>
      <c r="M17" s="66" t="s">
        <v>120</v>
      </c>
      <c r="N17" s="66" t="s">
        <v>121</v>
      </c>
      <c r="O17" s="66" t="s">
        <v>122</v>
      </c>
      <c r="P17" s="66" t="s">
        <v>130</v>
      </c>
      <c r="Q17" s="66" t="s">
        <v>120</v>
      </c>
      <c r="R17" s="66" t="s">
        <v>121</v>
      </c>
      <c r="S17" s="66" t="s">
        <v>121</v>
      </c>
      <c r="T17" s="66" t="s">
        <v>122</v>
      </c>
      <c r="U17" s="119" t="s">
        <v>122</v>
      </c>
      <c r="V17" s="66" t="s">
        <v>120</v>
      </c>
      <c r="W17" s="120" t="s">
        <v>124</v>
      </c>
      <c r="X17" s="64">
        <f t="shared" si="4"/>
        <v>14</v>
      </c>
      <c r="Y17" s="120" t="s">
        <v>124</v>
      </c>
      <c r="Z17" s="121">
        <v>67</v>
      </c>
      <c r="AA17" s="121"/>
      <c r="AB17" s="121"/>
      <c r="AC17" s="64">
        <f t="shared" si="2"/>
        <v>0</v>
      </c>
      <c r="AD17" s="86">
        <v>246</v>
      </c>
    </row>
    <row r="18" spans="1:30" s="27" customFormat="1" ht="20.25" customHeight="1">
      <c r="A18" s="114">
        <v>13</v>
      </c>
      <c r="B18" s="115" t="s">
        <v>36</v>
      </c>
      <c r="C18" s="116" t="s">
        <v>76</v>
      </c>
      <c r="D18" s="117"/>
      <c r="E18" s="64">
        <f t="shared" si="3"/>
        <v>14</v>
      </c>
      <c r="F18" s="118">
        <f t="shared" si="1"/>
        <v>70</v>
      </c>
      <c r="G18" s="65"/>
      <c r="H18" s="60" t="s">
        <v>160</v>
      </c>
      <c r="I18" s="66" t="s">
        <v>159</v>
      </c>
      <c r="J18" s="66" t="s">
        <v>179</v>
      </c>
      <c r="K18" s="66" t="s">
        <v>158</v>
      </c>
      <c r="L18" s="66" t="s">
        <v>162</v>
      </c>
      <c r="M18" s="66" t="s">
        <v>158</v>
      </c>
      <c r="N18" s="66" t="s">
        <v>179</v>
      </c>
      <c r="O18" s="66" t="s">
        <v>159</v>
      </c>
      <c r="P18" s="66" t="s">
        <v>179</v>
      </c>
      <c r="Q18" s="66" t="s">
        <v>158</v>
      </c>
      <c r="R18" s="66" t="s">
        <v>160</v>
      </c>
      <c r="S18" s="66" t="s">
        <v>160</v>
      </c>
      <c r="T18" s="66" t="s">
        <v>159</v>
      </c>
      <c r="U18" s="119" t="s">
        <v>158</v>
      </c>
      <c r="V18" s="66" t="s">
        <v>158</v>
      </c>
      <c r="W18" s="120" t="s">
        <v>180</v>
      </c>
      <c r="X18" s="64">
        <f t="shared" si="4"/>
        <v>14</v>
      </c>
      <c r="Y18" s="120" t="s">
        <v>180</v>
      </c>
      <c r="Z18" s="121">
        <v>70</v>
      </c>
      <c r="AA18" s="121"/>
      <c r="AB18" s="121"/>
      <c r="AC18" s="64">
        <f t="shared" si="2"/>
        <v>0</v>
      </c>
      <c r="AD18" s="86">
        <v>258</v>
      </c>
    </row>
    <row r="19" spans="1:30" s="27" customFormat="1" ht="20.25" customHeight="1">
      <c r="A19" s="114">
        <v>14</v>
      </c>
      <c r="B19" s="115" t="s">
        <v>37</v>
      </c>
      <c r="C19" s="116" t="s">
        <v>77</v>
      </c>
      <c r="D19" s="117"/>
      <c r="E19" s="64">
        <f t="shared" si="3"/>
        <v>14</v>
      </c>
      <c r="F19" s="118">
        <f t="shared" si="1"/>
        <v>77</v>
      </c>
      <c r="G19" s="65"/>
      <c r="H19" s="60" t="s">
        <v>148</v>
      </c>
      <c r="I19" s="66" t="s">
        <v>149</v>
      </c>
      <c r="J19" s="66" t="s">
        <v>196</v>
      </c>
      <c r="K19" s="66" t="s">
        <v>147</v>
      </c>
      <c r="L19" s="66" t="s">
        <v>150</v>
      </c>
      <c r="M19" s="66" t="s">
        <v>196</v>
      </c>
      <c r="N19" s="66" t="s">
        <v>148</v>
      </c>
      <c r="O19" s="66" t="s">
        <v>149</v>
      </c>
      <c r="P19" s="66" t="s">
        <v>196</v>
      </c>
      <c r="Q19" s="66" t="s">
        <v>147</v>
      </c>
      <c r="R19" s="66" t="s">
        <v>148</v>
      </c>
      <c r="S19" s="66" t="s">
        <v>148</v>
      </c>
      <c r="T19" s="66" t="s">
        <v>149</v>
      </c>
      <c r="U19" s="119" t="s">
        <v>149</v>
      </c>
      <c r="V19" s="66" t="s">
        <v>147</v>
      </c>
      <c r="W19" s="120" t="s">
        <v>150</v>
      </c>
      <c r="X19" s="64">
        <f t="shared" si="4"/>
        <v>14</v>
      </c>
      <c r="Y19" s="120" t="s">
        <v>150</v>
      </c>
      <c r="Z19" s="121">
        <v>77</v>
      </c>
      <c r="AA19" s="121"/>
      <c r="AB19" s="121"/>
      <c r="AC19" s="64">
        <f t="shared" si="2"/>
        <v>0</v>
      </c>
      <c r="AD19" s="86">
        <v>271</v>
      </c>
    </row>
    <row r="20" spans="1:31" s="27" customFormat="1" ht="20.25" customHeight="1">
      <c r="A20" s="114">
        <v>15</v>
      </c>
      <c r="B20" s="115" t="s">
        <v>33</v>
      </c>
      <c r="C20" s="116" t="s">
        <v>78</v>
      </c>
      <c r="D20" s="117"/>
      <c r="E20" s="64">
        <f t="shared" si="3"/>
        <v>14</v>
      </c>
      <c r="F20" s="118">
        <f t="shared" si="1"/>
        <v>82</v>
      </c>
      <c r="G20" s="65"/>
      <c r="H20" s="60" t="s">
        <v>186</v>
      </c>
      <c r="I20" s="66" t="s">
        <v>190</v>
      </c>
      <c r="J20" s="66" t="s">
        <v>187</v>
      </c>
      <c r="K20" s="66" t="s">
        <v>188</v>
      </c>
      <c r="L20" s="66" t="s">
        <v>189</v>
      </c>
      <c r="M20" s="66" t="s">
        <v>188</v>
      </c>
      <c r="N20" s="66" t="s">
        <v>186</v>
      </c>
      <c r="O20" s="66" t="s">
        <v>190</v>
      </c>
      <c r="P20" s="66" t="s">
        <v>187</v>
      </c>
      <c r="Q20" s="66" t="s">
        <v>187</v>
      </c>
      <c r="R20" s="66" t="s">
        <v>186</v>
      </c>
      <c r="S20" s="66" t="s">
        <v>186</v>
      </c>
      <c r="T20" s="66" t="s">
        <v>190</v>
      </c>
      <c r="U20" s="119" t="s">
        <v>190</v>
      </c>
      <c r="V20" s="66" t="s">
        <v>188</v>
      </c>
      <c r="W20" s="120" t="s">
        <v>189</v>
      </c>
      <c r="X20" s="64">
        <f t="shared" si="4"/>
        <v>14</v>
      </c>
      <c r="Y20" s="120" t="s">
        <v>189</v>
      </c>
      <c r="Z20" s="121">
        <v>82</v>
      </c>
      <c r="AA20" s="121"/>
      <c r="AB20" s="121"/>
      <c r="AC20" s="64">
        <f t="shared" si="2"/>
        <v>0</v>
      </c>
      <c r="AD20" s="86">
        <v>283</v>
      </c>
      <c r="AE20" s="27">
        <v>26</v>
      </c>
    </row>
    <row r="21" spans="1:31" s="27" customFormat="1" ht="20.25" customHeight="1">
      <c r="A21" s="114">
        <v>16</v>
      </c>
      <c r="B21" s="115" t="s">
        <v>19</v>
      </c>
      <c r="C21" s="116" t="s">
        <v>79</v>
      </c>
      <c r="D21" s="117"/>
      <c r="E21" s="64">
        <f t="shared" si="3"/>
        <v>13</v>
      </c>
      <c r="F21" s="118">
        <f t="shared" si="1"/>
        <v>8</v>
      </c>
      <c r="G21" s="65"/>
      <c r="H21" s="60" t="s">
        <v>197</v>
      </c>
      <c r="I21" s="66" t="s">
        <v>198</v>
      </c>
      <c r="J21" s="66" t="s">
        <v>199</v>
      </c>
      <c r="K21" s="66" t="s">
        <v>200</v>
      </c>
      <c r="L21" s="66" t="s">
        <v>201</v>
      </c>
      <c r="M21" s="66" t="s">
        <v>200</v>
      </c>
      <c r="N21" s="66" t="s">
        <v>197</v>
      </c>
      <c r="O21" s="66" t="s">
        <v>198</v>
      </c>
      <c r="P21" s="66" t="s">
        <v>199</v>
      </c>
      <c r="Q21" s="66" t="s">
        <v>200</v>
      </c>
      <c r="R21" s="66" t="s">
        <v>201</v>
      </c>
      <c r="S21" s="66" t="s">
        <v>197</v>
      </c>
      <c r="T21" s="66" t="s">
        <v>198</v>
      </c>
      <c r="U21" s="119" t="s">
        <v>200</v>
      </c>
      <c r="V21" s="66" t="s">
        <v>200</v>
      </c>
      <c r="W21" s="120" t="s">
        <v>200</v>
      </c>
      <c r="X21" s="64">
        <f t="shared" si="4"/>
        <v>12</v>
      </c>
      <c r="Y21" s="120" t="s">
        <v>197</v>
      </c>
      <c r="Z21" s="121">
        <v>8</v>
      </c>
      <c r="AA21" s="121"/>
      <c r="AB21" s="121"/>
      <c r="AC21" s="64">
        <f t="shared" si="2"/>
        <v>1</v>
      </c>
      <c r="AD21" s="86">
        <v>236</v>
      </c>
      <c r="AE21" s="27">
        <v>40</v>
      </c>
    </row>
    <row r="22" spans="1:30" s="27" customFormat="1" ht="20.25" customHeight="1">
      <c r="A22" s="114">
        <v>17</v>
      </c>
      <c r="B22" s="115" t="s">
        <v>38</v>
      </c>
      <c r="C22" s="116" t="s">
        <v>80</v>
      </c>
      <c r="D22" s="117"/>
      <c r="E22" s="64">
        <f t="shared" si="3"/>
        <v>13</v>
      </c>
      <c r="F22" s="118">
        <f t="shared" si="1"/>
        <v>17</v>
      </c>
      <c r="G22" s="65"/>
      <c r="H22" s="60" t="s">
        <v>197</v>
      </c>
      <c r="I22" s="66" t="s">
        <v>198</v>
      </c>
      <c r="J22" s="66" t="s">
        <v>199</v>
      </c>
      <c r="K22" s="66" t="s">
        <v>198</v>
      </c>
      <c r="L22" s="66" t="s">
        <v>202</v>
      </c>
      <c r="M22" s="66" t="s">
        <v>198</v>
      </c>
      <c r="N22" s="66" t="s">
        <v>199</v>
      </c>
      <c r="O22" s="66" t="s">
        <v>198</v>
      </c>
      <c r="P22" s="66" t="s">
        <v>199</v>
      </c>
      <c r="Q22" s="66" t="s">
        <v>200</v>
      </c>
      <c r="R22" s="66" t="s">
        <v>197</v>
      </c>
      <c r="S22" s="66" t="s">
        <v>197</v>
      </c>
      <c r="T22" s="66" t="s">
        <v>198</v>
      </c>
      <c r="U22" s="119" t="s">
        <v>198</v>
      </c>
      <c r="V22" s="66" t="s">
        <v>198</v>
      </c>
      <c r="W22" s="120" t="s">
        <v>201</v>
      </c>
      <c r="X22" s="64">
        <f t="shared" si="4"/>
        <v>12</v>
      </c>
      <c r="Y22" s="120" t="s">
        <v>197</v>
      </c>
      <c r="Z22" s="121">
        <v>17</v>
      </c>
      <c r="AA22" s="121"/>
      <c r="AB22" s="121"/>
      <c r="AC22" s="64">
        <f t="shared" si="2"/>
        <v>1</v>
      </c>
      <c r="AD22" s="86">
        <v>183</v>
      </c>
    </row>
    <row r="23" spans="1:30" s="27" customFormat="1" ht="20.25" customHeight="1">
      <c r="A23" s="114">
        <v>18</v>
      </c>
      <c r="B23" s="115" t="s">
        <v>39</v>
      </c>
      <c r="C23" s="116" t="s">
        <v>261</v>
      </c>
      <c r="D23" s="117"/>
      <c r="E23" s="64">
        <f t="shared" si="3"/>
        <v>13</v>
      </c>
      <c r="F23" s="118">
        <f t="shared" si="1"/>
        <v>22</v>
      </c>
      <c r="G23" s="65"/>
      <c r="H23" s="60" t="s">
        <v>203</v>
      </c>
      <c r="I23" s="66" t="s">
        <v>204</v>
      </c>
      <c r="J23" s="66" t="s">
        <v>203</v>
      </c>
      <c r="K23" s="66" t="s">
        <v>205</v>
      </c>
      <c r="L23" s="66" t="s">
        <v>203</v>
      </c>
      <c r="M23" s="66" t="s">
        <v>205</v>
      </c>
      <c r="N23" s="66" t="s">
        <v>206</v>
      </c>
      <c r="O23" s="66" t="s">
        <v>204</v>
      </c>
      <c r="P23" s="66" t="s">
        <v>203</v>
      </c>
      <c r="Q23" s="66" t="s">
        <v>205</v>
      </c>
      <c r="R23" s="66" t="s">
        <v>206</v>
      </c>
      <c r="S23" s="66" t="s">
        <v>206</v>
      </c>
      <c r="T23" s="66" t="s">
        <v>204</v>
      </c>
      <c r="U23" s="119" t="s">
        <v>204</v>
      </c>
      <c r="V23" s="66" t="s">
        <v>204</v>
      </c>
      <c r="W23" s="120" t="s">
        <v>207</v>
      </c>
      <c r="X23" s="64">
        <f t="shared" si="4"/>
        <v>12</v>
      </c>
      <c r="Y23" s="120" t="s">
        <v>206</v>
      </c>
      <c r="Z23" s="121">
        <v>22</v>
      </c>
      <c r="AA23" s="121"/>
      <c r="AB23" s="121"/>
      <c r="AC23" s="64">
        <f t="shared" si="2"/>
        <v>1</v>
      </c>
      <c r="AD23" s="86">
        <v>116</v>
      </c>
    </row>
    <row r="24" spans="1:30" s="27" customFormat="1" ht="20.25" customHeight="1">
      <c r="A24" s="114">
        <v>19</v>
      </c>
      <c r="B24" s="115" t="s">
        <v>40</v>
      </c>
      <c r="C24" s="116" t="s">
        <v>81</v>
      </c>
      <c r="D24" s="117"/>
      <c r="E24" s="64">
        <f t="shared" si="3"/>
        <v>13</v>
      </c>
      <c r="F24" s="118">
        <f t="shared" si="1"/>
        <v>23</v>
      </c>
      <c r="G24" s="65"/>
      <c r="H24" s="60" t="s">
        <v>159</v>
      </c>
      <c r="I24" s="66" t="s">
        <v>179</v>
      </c>
      <c r="J24" s="66" t="s">
        <v>179</v>
      </c>
      <c r="K24" s="66" t="s">
        <v>158</v>
      </c>
      <c r="L24" s="66" t="s">
        <v>180</v>
      </c>
      <c r="M24" s="66" t="s">
        <v>158</v>
      </c>
      <c r="N24" s="66" t="s">
        <v>179</v>
      </c>
      <c r="O24" s="66" t="s">
        <v>159</v>
      </c>
      <c r="P24" s="66" t="s">
        <v>179</v>
      </c>
      <c r="Q24" s="66" t="s">
        <v>158</v>
      </c>
      <c r="R24" s="66" t="s">
        <v>160</v>
      </c>
      <c r="S24" s="66" t="s">
        <v>160</v>
      </c>
      <c r="T24" s="66" t="s">
        <v>179</v>
      </c>
      <c r="U24" s="119" t="s">
        <v>159</v>
      </c>
      <c r="V24" s="66" t="s">
        <v>159</v>
      </c>
      <c r="W24" s="120" t="s">
        <v>180</v>
      </c>
      <c r="X24" s="64">
        <f t="shared" si="4"/>
        <v>12</v>
      </c>
      <c r="Y24" s="120" t="s">
        <v>160</v>
      </c>
      <c r="Z24" s="121">
        <v>23</v>
      </c>
      <c r="AA24" s="121"/>
      <c r="AB24" s="121"/>
      <c r="AC24" s="64">
        <f t="shared" si="2"/>
        <v>1</v>
      </c>
      <c r="AD24" s="86">
        <v>164</v>
      </c>
    </row>
    <row r="25" spans="1:30" s="27" customFormat="1" ht="20.25" customHeight="1">
      <c r="A25" s="114">
        <v>20</v>
      </c>
      <c r="B25" s="115" t="s">
        <v>41</v>
      </c>
      <c r="C25" s="116" t="s">
        <v>82</v>
      </c>
      <c r="D25" s="117"/>
      <c r="E25" s="64">
        <f t="shared" si="3"/>
        <v>13</v>
      </c>
      <c r="F25" s="118">
        <f t="shared" si="1"/>
        <v>26</v>
      </c>
      <c r="G25" s="65"/>
      <c r="H25" s="60" t="s">
        <v>154</v>
      </c>
      <c r="I25" s="66" t="s">
        <v>154</v>
      </c>
      <c r="J25" s="66" t="s">
        <v>193</v>
      </c>
      <c r="K25" s="66" t="s">
        <v>152</v>
      </c>
      <c r="L25" s="66" t="s">
        <v>193</v>
      </c>
      <c r="M25" s="66" t="s">
        <v>152</v>
      </c>
      <c r="N25" s="66" t="s">
        <v>153</v>
      </c>
      <c r="O25" s="66" t="s">
        <v>154</v>
      </c>
      <c r="P25" s="66" t="s">
        <v>193</v>
      </c>
      <c r="Q25" s="66" t="s">
        <v>152</v>
      </c>
      <c r="R25" s="66" t="s">
        <v>153</v>
      </c>
      <c r="S25" s="66" t="s">
        <v>153</v>
      </c>
      <c r="T25" s="66" t="s">
        <v>154</v>
      </c>
      <c r="U25" s="119" t="s">
        <v>154</v>
      </c>
      <c r="V25" s="66" t="s">
        <v>154</v>
      </c>
      <c r="W25" s="120" t="s">
        <v>155</v>
      </c>
      <c r="X25" s="64">
        <f t="shared" si="4"/>
        <v>12</v>
      </c>
      <c r="Y25" s="120" t="s">
        <v>153</v>
      </c>
      <c r="Z25" s="121">
        <v>26</v>
      </c>
      <c r="AA25" s="121"/>
      <c r="AB25" s="121"/>
      <c r="AC25" s="64">
        <f t="shared" si="2"/>
        <v>1</v>
      </c>
      <c r="AD25" s="86">
        <v>287</v>
      </c>
    </row>
    <row r="26" spans="1:30" s="27" customFormat="1" ht="20.25" customHeight="1">
      <c r="A26" s="114">
        <v>21</v>
      </c>
      <c r="B26" s="115" t="s">
        <v>42</v>
      </c>
      <c r="C26" s="116" t="s">
        <v>86</v>
      </c>
      <c r="D26" s="117"/>
      <c r="E26" s="64">
        <f t="shared" si="3"/>
        <v>13</v>
      </c>
      <c r="F26" s="118">
        <f t="shared" si="1"/>
        <v>66</v>
      </c>
      <c r="G26" s="65"/>
      <c r="H26" s="60" t="s">
        <v>208</v>
      </c>
      <c r="I26" s="66" t="s">
        <v>209</v>
      </c>
      <c r="J26" s="66" t="s">
        <v>210</v>
      </c>
      <c r="K26" s="66" t="s">
        <v>211</v>
      </c>
      <c r="L26" s="66" t="s">
        <v>212</v>
      </c>
      <c r="M26" s="66" t="s">
        <v>210</v>
      </c>
      <c r="N26" s="66" t="s">
        <v>210</v>
      </c>
      <c r="O26" s="66" t="s">
        <v>209</v>
      </c>
      <c r="P26" s="66" t="s">
        <v>210</v>
      </c>
      <c r="Q26" s="66" t="s">
        <v>211</v>
      </c>
      <c r="R26" s="66" t="s">
        <v>208</v>
      </c>
      <c r="S26" s="66" t="s">
        <v>208</v>
      </c>
      <c r="T26" s="66" t="s">
        <v>209</v>
      </c>
      <c r="U26" s="119" t="s">
        <v>211</v>
      </c>
      <c r="V26" s="66" t="s">
        <v>211</v>
      </c>
      <c r="W26" s="120" t="s">
        <v>213</v>
      </c>
      <c r="X26" s="64">
        <f t="shared" si="4"/>
        <v>13</v>
      </c>
      <c r="Y26" s="120" t="s">
        <v>213</v>
      </c>
      <c r="Z26" s="121">
        <v>66</v>
      </c>
      <c r="AA26" s="121"/>
      <c r="AB26" s="121"/>
      <c r="AC26" s="64">
        <f t="shared" si="2"/>
        <v>0</v>
      </c>
      <c r="AD26" s="86">
        <v>103</v>
      </c>
    </row>
    <row r="27" spans="1:30" s="27" customFormat="1" ht="20.25" customHeight="1">
      <c r="A27" s="123">
        <v>22</v>
      </c>
      <c r="B27" s="115" t="s">
        <v>214</v>
      </c>
      <c r="C27" s="116" t="s">
        <v>108</v>
      </c>
      <c r="D27" s="117"/>
      <c r="E27" s="64">
        <f t="shared" si="3"/>
        <v>13</v>
      </c>
      <c r="F27" s="118">
        <f t="shared" si="1"/>
        <v>70</v>
      </c>
      <c r="G27" s="65"/>
      <c r="H27" s="60" t="s">
        <v>215</v>
      </c>
      <c r="I27" s="66" t="s">
        <v>215</v>
      </c>
      <c r="J27" s="66" t="s">
        <v>216</v>
      </c>
      <c r="K27" s="66" t="s">
        <v>217</v>
      </c>
      <c r="L27" s="66" t="s">
        <v>216</v>
      </c>
      <c r="M27" s="66" t="s">
        <v>217</v>
      </c>
      <c r="N27" s="66" t="s">
        <v>218</v>
      </c>
      <c r="O27" s="66" t="s">
        <v>219</v>
      </c>
      <c r="P27" s="66" t="s">
        <v>216</v>
      </c>
      <c r="Q27" s="66" t="s">
        <v>217</v>
      </c>
      <c r="R27" s="66" t="s">
        <v>215</v>
      </c>
      <c r="S27" s="66" t="s">
        <v>215</v>
      </c>
      <c r="T27" s="66" t="s">
        <v>219</v>
      </c>
      <c r="U27" s="119" t="s">
        <v>219</v>
      </c>
      <c r="V27" s="66" t="s">
        <v>217</v>
      </c>
      <c r="W27" s="120" t="s">
        <v>218</v>
      </c>
      <c r="X27" s="64">
        <f t="shared" si="4"/>
        <v>13</v>
      </c>
      <c r="Y27" s="120" t="s">
        <v>218</v>
      </c>
      <c r="Z27" s="121">
        <v>70</v>
      </c>
      <c r="AA27" s="121"/>
      <c r="AB27" s="121"/>
      <c r="AC27" s="64">
        <f t="shared" si="2"/>
        <v>0</v>
      </c>
      <c r="AD27" s="86">
        <v>260</v>
      </c>
    </row>
    <row r="28" spans="1:30" s="67" customFormat="1" ht="20.25" customHeight="1">
      <c r="A28" s="123">
        <v>23</v>
      </c>
      <c r="B28" s="115" t="s">
        <v>220</v>
      </c>
      <c r="C28" s="116" t="s">
        <v>87</v>
      </c>
      <c r="D28" s="117"/>
      <c r="E28" s="64">
        <f t="shared" si="3"/>
        <v>13</v>
      </c>
      <c r="F28" s="118">
        <f t="shared" si="1"/>
        <v>71</v>
      </c>
      <c r="G28" s="65"/>
      <c r="H28" s="60" t="s">
        <v>221</v>
      </c>
      <c r="I28" s="66" t="s">
        <v>221</v>
      </c>
      <c r="J28" s="66" t="s">
        <v>222</v>
      </c>
      <c r="K28" s="66" t="s">
        <v>223</v>
      </c>
      <c r="L28" s="66" t="s">
        <v>224</v>
      </c>
      <c r="M28" s="66" t="s">
        <v>223</v>
      </c>
      <c r="N28" s="66" t="s">
        <v>222</v>
      </c>
      <c r="O28" s="66" t="s">
        <v>221</v>
      </c>
      <c r="P28" s="66" t="s">
        <v>222</v>
      </c>
      <c r="Q28" s="66" t="s">
        <v>223</v>
      </c>
      <c r="R28" s="66" t="s">
        <v>225</v>
      </c>
      <c r="S28" s="66" t="s">
        <v>225</v>
      </c>
      <c r="T28" s="66" t="s">
        <v>221</v>
      </c>
      <c r="U28" s="119" t="s">
        <v>223</v>
      </c>
      <c r="V28" s="66" t="s">
        <v>223</v>
      </c>
      <c r="W28" s="120" t="s">
        <v>226</v>
      </c>
      <c r="X28" s="64">
        <f t="shared" si="4"/>
        <v>13</v>
      </c>
      <c r="Y28" s="120" t="s">
        <v>226</v>
      </c>
      <c r="Z28" s="121">
        <v>71</v>
      </c>
      <c r="AA28" s="121"/>
      <c r="AB28" s="121"/>
      <c r="AC28" s="64">
        <f t="shared" si="2"/>
        <v>0</v>
      </c>
      <c r="AD28" s="86">
        <v>200</v>
      </c>
    </row>
    <row r="29" spans="1:30" s="27" customFormat="1" ht="20.25" customHeight="1">
      <c r="A29" s="114">
        <v>24</v>
      </c>
      <c r="B29" s="115" t="s">
        <v>43</v>
      </c>
      <c r="C29" s="116" t="s">
        <v>88</v>
      </c>
      <c r="D29" s="117"/>
      <c r="E29" s="64">
        <f t="shared" si="3"/>
        <v>13</v>
      </c>
      <c r="F29" s="118">
        <f t="shared" si="1"/>
        <v>72</v>
      </c>
      <c r="G29" s="65"/>
      <c r="H29" s="60" t="s">
        <v>121</v>
      </c>
      <c r="I29" s="66" t="s">
        <v>122</v>
      </c>
      <c r="J29" s="66" t="s">
        <v>130</v>
      </c>
      <c r="K29" s="66" t="s">
        <v>120</v>
      </c>
      <c r="L29" s="66" t="s">
        <v>124</v>
      </c>
      <c r="M29" s="66" t="s">
        <v>120</v>
      </c>
      <c r="N29" s="66" t="s">
        <v>130</v>
      </c>
      <c r="O29" s="66" t="s">
        <v>122</v>
      </c>
      <c r="P29" s="66" t="s">
        <v>130</v>
      </c>
      <c r="Q29" s="66" t="s">
        <v>120</v>
      </c>
      <c r="R29" s="66" t="s">
        <v>121</v>
      </c>
      <c r="S29" s="66" t="s">
        <v>121</v>
      </c>
      <c r="T29" s="66" t="s">
        <v>130</v>
      </c>
      <c r="U29" s="119" t="s">
        <v>120</v>
      </c>
      <c r="V29" s="66" t="s">
        <v>122</v>
      </c>
      <c r="W29" s="120" t="s">
        <v>124</v>
      </c>
      <c r="X29" s="64">
        <f t="shared" si="4"/>
        <v>13</v>
      </c>
      <c r="Y29" s="120" t="s">
        <v>124</v>
      </c>
      <c r="Z29" s="121">
        <v>72</v>
      </c>
      <c r="AA29" s="121"/>
      <c r="AB29" s="121"/>
      <c r="AC29" s="64">
        <f t="shared" si="2"/>
        <v>0</v>
      </c>
      <c r="AD29" s="86">
        <v>136</v>
      </c>
    </row>
    <row r="30" spans="1:30" s="27" customFormat="1" ht="20.25" customHeight="1">
      <c r="A30" s="114">
        <v>25</v>
      </c>
      <c r="B30" s="115" t="s">
        <v>44</v>
      </c>
      <c r="C30" s="116" t="s">
        <v>89</v>
      </c>
      <c r="D30" s="117"/>
      <c r="E30" s="64">
        <f t="shared" si="3"/>
        <v>13</v>
      </c>
      <c r="F30" s="118">
        <f t="shared" si="1"/>
        <v>75</v>
      </c>
      <c r="G30" s="65"/>
      <c r="H30" s="60" t="s">
        <v>221</v>
      </c>
      <c r="I30" s="66" t="s">
        <v>221</v>
      </c>
      <c r="J30" s="66" t="s">
        <v>222</v>
      </c>
      <c r="K30" s="66" t="s">
        <v>223</v>
      </c>
      <c r="L30" s="66" t="s">
        <v>226</v>
      </c>
      <c r="M30" s="66" t="s">
        <v>223</v>
      </c>
      <c r="N30" s="66" t="s">
        <v>222</v>
      </c>
      <c r="O30" s="66" t="s">
        <v>221</v>
      </c>
      <c r="P30" s="66" t="s">
        <v>222</v>
      </c>
      <c r="Q30" s="66" t="s">
        <v>223</v>
      </c>
      <c r="R30" s="66" t="s">
        <v>225</v>
      </c>
      <c r="S30" s="66" t="s">
        <v>225</v>
      </c>
      <c r="T30" s="66" t="s">
        <v>222</v>
      </c>
      <c r="U30" s="119" t="s">
        <v>221</v>
      </c>
      <c r="V30" s="66" t="s">
        <v>221</v>
      </c>
      <c r="W30" s="120" t="s">
        <v>226</v>
      </c>
      <c r="X30" s="64">
        <f t="shared" si="4"/>
        <v>13</v>
      </c>
      <c r="Y30" s="120" t="s">
        <v>226</v>
      </c>
      <c r="Z30" s="121">
        <v>75</v>
      </c>
      <c r="AA30" s="121"/>
      <c r="AB30" s="121"/>
      <c r="AC30" s="64">
        <f t="shared" si="2"/>
        <v>0</v>
      </c>
      <c r="AD30" s="86">
        <v>184</v>
      </c>
    </row>
    <row r="31" spans="1:30" s="27" customFormat="1" ht="20.25" customHeight="1">
      <c r="A31" s="114">
        <v>26</v>
      </c>
      <c r="B31" s="115" t="s">
        <v>45</v>
      </c>
      <c r="C31" s="116" t="s">
        <v>90</v>
      </c>
      <c r="D31" s="117"/>
      <c r="E31" s="64">
        <f t="shared" si="3"/>
        <v>13</v>
      </c>
      <c r="F31" s="118">
        <f t="shared" si="1"/>
        <v>90</v>
      </c>
      <c r="G31" s="65"/>
      <c r="H31" s="60" t="s">
        <v>154</v>
      </c>
      <c r="I31" s="66" t="s">
        <v>154</v>
      </c>
      <c r="J31" s="66" t="s">
        <v>193</v>
      </c>
      <c r="K31" s="66" t="s">
        <v>152</v>
      </c>
      <c r="L31" s="66" t="s">
        <v>155</v>
      </c>
      <c r="M31" s="66" t="s">
        <v>152</v>
      </c>
      <c r="N31" s="66" t="s">
        <v>193</v>
      </c>
      <c r="O31" s="66" t="s">
        <v>154</v>
      </c>
      <c r="P31" s="66" t="s">
        <v>193</v>
      </c>
      <c r="Q31" s="66" t="s">
        <v>193</v>
      </c>
      <c r="R31" s="66" t="s">
        <v>153</v>
      </c>
      <c r="S31" s="66" t="s">
        <v>153</v>
      </c>
      <c r="T31" s="66" t="s">
        <v>154</v>
      </c>
      <c r="U31" s="119" t="s">
        <v>152</v>
      </c>
      <c r="V31" s="66" t="s">
        <v>152</v>
      </c>
      <c r="W31" s="120" t="s">
        <v>155</v>
      </c>
      <c r="X31" s="64">
        <f t="shared" si="4"/>
        <v>13</v>
      </c>
      <c r="Y31" s="120" t="s">
        <v>155</v>
      </c>
      <c r="Z31" s="121">
        <v>90</v>
      </c>
      <c r="AA31" s="121"/>
      <c r="AB31" s="121"/>
      <c r="AC31" s="64">
        <f t="shared" si="2"/>
        <v>0</v>
      </c>
      <c r="AD31" s="86">
        <v>285</v>
      </c>
    </row>
    <row r="32" spans="1:31" s="27" customFormat="1" ht="20.25" customHeight="1">
      <c r="A32" s="114">
        <v>27</v>
      </c>
      <c r="B32" s="115" t="s">
        <v>21</v>
      </c>
      <c r="C32" s="116" t="s">
        <v>91</v>
      </c>
      <c r="D32" s="117"/>
      <c r="E32" s="64">
        <f t="shared" si="3"/>
        <v>13</v>
      </c>
      <c r="F32" s="118">
        <f t="shared" si="1"/>
        <v>93</v>
      </c>
      <c r="G32" s="65"/>
      <c r="H32" s="60" t="s">
        <v>121</v>
      </c>
      <c r="I32" s="66" t="s">
        <v>122</v>
      </c>
      <c r="J32" s="66" t="s">
        <v>130</v>
      </c>
      <c r="K32" s="66" t="s">
        <v>120</v>
      </c>
      <c r="L32" s="66" t="s">
        <v>124</v>
      </c>
      <c r="M32" s="66" t="s">
        <v>120</v>
      </c>
      <c r="N32" s="66" t="s">
        <v>120</v>
      </c>
      <c r="O32" s="66" t="s">
        <v>122</v>
      </c>
      <c r="P32" s="66" t="s">
        <v>130</v>
      </c>
      <c r="Q32" s="66" t="s">
        <v>120</v>
      </c>
      <c r="R32" s="66" t="s">
        <v>121</v>
      </c>
      <c r="S32" s="66" t="s">
        <v>121</v>
      </c>
      <c r="T32" s="66" t="s">
        <v>122</v>
      </c>
      <c r="U32" s="119" t="s">
        <v>120</v>
      </c>
      <c r="V32" s="66" t="s">
        <v>122</v>
      </c>
      <c r="W32" s="120" t="s">
        <v>124</v>
      </c>
      <c r="X32" s="64">
        <f t="shared" si="4"/>
        <v>13</v>
      </c>
      <c r="Y32" s="120" t="s">
        <v>124</v>
      </c>
      <c r="Z32" s="121">
        <v>93</v>
      </c>
      <c r="AA32" s="121"/>
      <c r="AB32" s="121"/>
      <c r="AC32" s="64">
        <f t="shared" si="2"/>
        <v>0</v>
      </c>
      <c r="AD32" s="86">
        <v>304</v>
      </c>
      <c r="AE32" s="27">
        <v>15</v>
      </c>
    </row>
    <row r="33" spans="1:31" s="27" customFormat="1" ht="20.25" customHeight="1">
      <c r="A33" s="114">
        <v>28</v>
      </c>
      <c r="B33" s="115" t="s">
        <v>227</v>
      </c>
      <c r="C33" s="116" t="s">
        <v>92</v>
      </c>
      <c r="D33" s="117"/>
      <c r="E33" s="64">
        <f t="shared" si="3"/>
        <v>12</v>
      </c>
      <c r="F33" s="118">
        <f t="shared" si="1"/>
        <v>18</v>
      </c>
      <c r="G33" s="65"/>
      <c r="H33" s="60" t="s">
        <v>138</v>
      </c>
      <c r="I33" s="66" t="s">
        <v>192</v>
      </c>
      <c r="J33" s="66" t="s">
        <v>192</v>
      </c>
      <c r="K33" s="66" t="s">
        <v>136</v>
      </c>
      <c r="L33" s="66" t="s">
        <v>139</v>
      </c>
      <c r="M33" s="66" t="s">
        <v>136</v>
      </c>
      <c r="N33" s="66" t="s">
        <v>192</v>
      </c>
      <c r="O33" s="66" t="s">
        <v>192</v>
      </c>
      <c r="P33" s="66" t="s">
        <v>192</v>
      </c>
      <c r="Q33" s="66" t="s">
        <v>136</v>
      </c>
      <c r="R33" s="66" t="s">
        <v>137</v>
      </c>
      <c r="S33" s="66" t="s">
        <v>137</v>
      </c>
      <c r="T33" s="66" t="s">
        <v>192</v>
      </c>
      <c r="U33" s="119" t="s">
        <v>138</v>
      </c>
      <c r="V33" s="66" t="s">
        <v>138</v>
      </c>
      <c r="W33" s="120" t="s">
        <v>139</v>
      </c>
      <c r="X33" s="64">
        <f t="shared" si="4"/>
        <v>11</v>
      </c>
      <c r="Y33" s="120" t="s">
        <v>137</v>
      </c>
      <c r="Z33" s="121">
        <v>18</v>
      </c>
      <c r="AA33" s="121"/>
      <c r="AB33" s="121"/>
      <c r="AC33" s="64">
        <f t="shared" si="2"/>
        <v>1</v>
      </c>
      <c r="AD33" s="86">
        <v>247</v>
      </c>
      <c r="AE33" s="27">
        <v>16</v>
      </c>
    </row>
    <row r="34" spans="1:31" s="27" customFormat="1" ht="20.25" customHeight="1">
      <c r="A34" s="114">
        <v>29</v>
      </c>
      <c r="B34" s="115" t="s">
        <v>228</v>
      </c>
      <c r="C34" s="116" t="s">
        <v>93</v>
      </c>
      <c r="D34" s="117"/>
      <c r="E34" s="64">
        <f t="shared" si="3"/>
        <v>12</v>
      </c>
      <c r="F34" s="118">
        <f t="shared" si="1"/>
        <v>29</v>
      </c>
      <c r="G34" s="65"/>
      <c r="H34" s="60" t="s">
        <v>221</v>
      </c>
      <c r="I34" s="66" t="s">
        <v>221</v>
      </c>
      <c r="J34" s="66" t="s">
        <v>222</v>
      </c>
      <c r="K34" s="66" t="s">
        <v>223</v>
      </c>
      <c r="L34" s="66" t="s">
        <v>226</v>
      </c>
      <c r="M34" s="66" t="s">
        <v>222</v>
      </c>
      <c r="N34" s="66" t="s">
        <v>223</v>
      </c>
      <c r="O34" s="66" t="s">
        <v>221</v>
      </c>
      <c r="P34" s="66" t="s">
        <v>222</v>
      </c>
      <c r="Q34" s="66" t="s">
        <v>223</v>
      </c>
      <c r="R34" s="66" t="s">
        <v>225</v>
      </c>
      <c r="S34" s="66" t="s">
        <v>225</v>
      </c>
      <c r="T34" s="66" t="s">
        <v>221</v>
      </c>
      <c r="U34" s="119" t="s">
        <v>223</v>
      </c>
      <c r="V34" s="66" t="s">
        <v>221</v>
      </c>
      <c r="W34" s="120" t="s">
        <v>226</v>
      </c>
      <c r="X34" s="64">
        <f t="shared" si="4"/>
        <v>11</v>
      </c>
      <c r="Y34" s="120" t="s">
        <v>225</v>
      </c>
      <c r="Z34" s="121">
        <v>29</v>
      </c>
      <c r="AA34" s="121"/>
      <c r="AB34" s="121"/>
      <c r="AC34" s="64">
        <f t="shared" si="2"/>
        <v>1</v>
      </c>
      <c r="AD34" s="86">
        <v>264</v>
      </c>
      <c r="AE34" s="27">
        <v>17</v>
      </c>
    </row>
    <row r="35" spans="1:31" s="27" customFormat="1" ht="20.25" customHeight="1">
      <c r="A35" s="114">
        <v>30</v>
      </c>
      <c r="B35" s="115" t="s">
        <v>24</v>
      </c>
      <c r="C35" s="116" t="s">
        <v>94</v>
      </c>
      <c r="D35" s="117"/>
      <c r="E35" s="64">
        <f t="shared" si="3"/>
        <v>12</v>
      </c>
      <c r="F35" s="118">
        <f t="shared" si="1"/>
        <v>30</v>
      </c>
      <c r="G35" s="65"/>
      <c r="H35" s="60" t="s">
        <v>153</v>
      </c>
      <c r="I35" s="66" t="s">
        <v>154</v>
      </c>
      <c r="J35" s="66" t="s">
        <v>193</v>
      </c>
      <c r="K35" s="66" t="s">
        <v>152</v>
      </c>
      <c r="L35" s="66" t="s">
        <v>155</v>
      </c>
      <c r="M35" s="66" t="s">
        <v>193</v>
      </c>
      <c r="N35" s="66" t="s">
        <v>193</v>
      </c>
      <c r="O35" s="66" t="s">
        <v>154</v>
      </c>
      <c r="P35" s="66" t="s">
        <v>154</v>
      </c>
      <c r="Q35" s="66" t="s">
        <v>152</v>
      </c>
      <c r="R35" s="66" t="s">
        <v>153</v>
      </c>
      <c r="S35" s="66" t="s">
        <v>153</v>
      </c>
      <c r="T35" s="66" t="s">
        <v>154</v>
      </c>
      <c r="U35" s="119" t="s">
        <v>152</v>
      </c>
      <c r="V35" s="66" t="s">
        <v>154</v>
      </c>
      <c r="W35" s="120" t="s">
        <v>156</v>
      </c>
      <c r="X35" s="64">
        <f t="shared" si="4"/>
        <v>11</v>
      </c>
      <c r="Y35" s="120" t="s">
        <v>153</v>
      </c>
      <c r="Z35" s="121">
        <v>30</v>
      </c>
      <c r="AA35" s="121"/>
      <c r="AB35" s="121"/>
      <c r="AC35" s="64">
        <f t="shared" si="2"/>
        <v>1</v>
      </c>
      <c r="AD35" s="86">
        <v>160</v>
      </c>
      <c r="AE35" s="27">
        <v>18</v>
      </c>
    </row>
    <row r="36" spans="1:31" s="27" customFormat="1" ht="20.25" customHeight="1">
      <c r="A36" s="114">
        <v>31</v>
      </c>
      <c r="B36" s="115" t="s">
        <v>20</v>
      </c>
      <c r="C36" s="116" t="s">
        <v>95</v>
      </c>
      <c r="D36" s="117"/>
      <c r="E36" s="64">
        <f t="shared" si="3"/>
        <v>12</v>
      </c>
      <c r="F36" s="118">
        <f t="shared" si="1"/>
        <v>65</v>
      </c>
      <c r="G36" s="65"/>
      <c r="H36" s="60" t="s">
        <v>133</v>
      </c>
      <c r="I36" s="66" t="s">
        <v>194</v>
      </c>
      <c r="J36" s="66" t="s">
        <v>132</v>
      </c>
      <c r="K36" s="66" t="s">
        <v>132</v>
      </c>
      <c r="L36" s="66" t="s">
        <v>194</v>
      </c>
      <c r="M36" s="66" t="s">
        <v>132</v>
      </c>
      <c r="N36" s="66" t="s">
        <v>194</v>
      </c>
      <c r="O36" s="66" t="s">
        <v>134</v>
      </c>
      <c r="P36" s="66" t="s">
        <v>194</v>
      </c>
      <c r="Q36" s="66" t="s">
        <v>132</v>
      </c>
      <c r="R36" s="66" t="s">
        <v>133</v>
      </c>
      <c r="S36" s="66" t="s">
        <v>133</v>
      </c>
      <c r="T36" s="66" t="s">
        <v>134</v>
      </c>
      <c r="U36" s="119" t="s">
        <v>132</v>
      </c>
      <c r="V36" s="66" t="s">
        <v>132</v>
      </c>
      <c r="W36" s="120" t="s">
        <v>195</v>
      </c>
      <c r="X36" s="64">
        <f t="shared" si="4"/>
        <v>12</v>
      </c>
      <c r="Y36" s="120" t="s">
        <v>195</v>
      </c>
      <c r="Z36" s="121">
        <v>65</v>
      </c>
      <c r="AA36" s="121"/>
      <c r="AB36" s="121"/>
      <c r="AC36" s="64">
        <f t="shared" si="2"/>
        <v>0</v>
      </c>
      <c r="AD36" s="86">
        <v>293</v>
      </c>
      <c r="AE36" s="27">
        <v>20</v>
      </c>
    </row>
    <row r="37" spans="1:31" s="27" customFormat="1" ht="20.25" customHeight="1">
      <c r="A37" s="114">
        <v>32</v>
      </c>
      <c r="B37" s="115" t="s">
        <v>229</v>
      </c>
      <c r="C37" s="116" t="s">
        <v>96</v>
      </c>
      <c r="D37" s="117"/>
      <c r="E37" s="64">
        <f t="shared" si="3"/>
        <v>12</v>
      </c>
      <c r="F37" s="118">
        <f t="shared" si="1"/>
        <v>68</v>
      </c>
      <c r="G37" s="65"/>
      <c r="H37" s="60" t="s">
        <v>121</v>
      </c>
      <c r="I37" s="66" t="s">
        <v>122</v>
      </c>
      <c r="J37" s="66" t="s">
        <v>130</v>
      </c>
      <c r="K37" s="66" t="s">
        <v>120</v>
      </c>
      <c r="L37" s="66" t="s">
        <v>124</v>
      </c>
      <c r="M37" s="66" t="s">
        <v>120</v>
      </c>
      <c r="N37" s="66" t="s">
        <v>130</v>
      </c>
      <c r="O37" s="66" t="s">
        <v>122</v>
      </c>
      <c r="P37" s="66" t="s">
        <v>130</v>
      </c>
      <c r="Q37" s="66" t="s">
        <v>130</v>
      </c>
      <c r="R37" s="66" t="s">
        <v>121</v>
      </c>
      <c r="S37" s="66" t="s">
        <v>121</v>
      </c>
      <c r="T37" s="66" t="s">
        <v>121</v>
      </c>
      <c r="U37" s="119" t="s">
        <v>122</v>
      </c>
      <c r="V37" s="66" t="s">
        <v>122</v>
      </c>
      <c r="W37" s="120" t="s">
        <v>120</v>
      </c>
      <c r="X37" s="64">
        <f t="shared" si="4"/>
        <v>12</v>
      </c>
      <c r="Y37" s="120" t="s">
        <v>124</v>
      </c>
      <c r="Z37" s="121">
        <v>68</v>
      </c>
      <c r="AA37" s="121"/>
      <c r="AB37" s="121"/>
      <c r="AC37" s="64">
        <f t="shared" si="2"/>
        <v>0</v>
      </c>
      <c r="AD37" s="86">
        <v>121</v>
      </c>
      <c r="AE37" s="27">
        <v>24</v>
      </c>
    </row>
    <row r="38" spans="1:31" s="27" customFormat="1" ht="20.25" customHeight="1">
      <c r="A38" s="123">
        <v>33</v>
      </c>
      <c r="B38" s="115" t="s">
        <v>230</v>
      </c>
      <c r="C38" s="116" t="s">
        <v>97</v>
      </c>
      <c r="D38" s="117"/>
      <c r="E38" s="64">
        <f t="shared" si="3"/>
        <v>12</v>
      </c>
      <c r="F38" s="118">
        <f t="shared" si="1"/>
        <v>78</v>
      </c>
      <c r="G38" s="65"/>
      <c r="H38" s="60" t="s">
        <v>208</v>
      </c>
      <c r="I38" s="66" t="s">
        <v>209</v>
      </c>
      <c r="J38" s="66" t="s">
        <v>210</v>
      </c>
      <c r="K38" s="66" t="s">
        <v>211</v>
      </c>
      <c r="L38" s="66" t="s">
        <v>208</v>
      </c>
      <c r="M38" s="66" t="s">
        <v>211</v>
      </c>
      <c r="N38" s="66" t="s">
        <v>208</v>
      </c>
      <c r="O38" s="66" t="s">
        <v>209</v>
      </c>
      <c r="P38" s="66" t="s">
        <v>211</v>
      </c>
      <c r="Q38" s="66" t="s">
        <v>211</v>
      </c>
      <c r="R38" s="66" t="s">
        <v>208</v>
      </c>
      <c r="S38" s="66" t="s">
        <v>208</v>
      </c>
      <c r="T38" s="66" t="s">
        <v>209</v>
      </c>
      <c r="U38" s="119" t="s">
        <v>209</v>
      </c>
      <c r="V38" s="66" t="s">
        <v>209</v>
      </c>
      <c r="W38" s="120" t="s">
        <v>213</v>
      </c>
      <c r="X38" s="64">
        <f t="shared" si="4"/>
        <v>12</v>
      </c>
      <c r="Y38" s="120" t="s">
        <v>213</v>
      </c>
      <c r="Z38" s="121">
        <v>78</v>
      </c>
      <c r="AA38" s="121"/>
      <c r="AB38" s="121"/>
      <c r="AC38" s="64">
        <f t="shared" si="2"/>
        <v>0</v>
      </c>
      <c r="AD38" s="86">
        <v>113</v>
      </c>
      <c r="AE38" s="27">
        <v>30</v>
      </c>
    </row>
    <row r="39" spans="1:30" s="27" customFormat="1" ht="20.25" customHeight="1">
      <c r="A39" s="123">
        <v>34</v>
      </c>
      <c r="B39" s="115" t="s">
        <v>231</v>
      </c>
      <c r="C39" s="116" t="s">
        <v>98</v>
      </c>
      <c r="D39" s="117"/>
      <c r="E39" s="64">
        <f t="shared" si="3"/>
        <v>11</v>
      </c>
      <c r="F39" s="118">
        <f t="shared" si="1"/>
        <v>7</v>
      </c>
      <c r="G39" s="65"/>
      <c r="H39" s="60" t="s">
        <v>232</v>
      </c>
      <c r="I39" s="66" t="s">
        <v>232</v>
      </c>
      <c r="J39" s="66" t="s">
        <v>233</v>
      </c>
      <c r="K39" s="66" t="s">
        <v>233</v>
      </c>
      <c r="L39" s="66" t="s">
        <v>234</v>
      </c>
      <c r="M39" s="66" t="s">
        <v>235</v>
      </c>
      <c r="N39" s="66" t="s">
        <v>236</v>
      </c>
      <c r="O39" s="66" t="s">
        <v>232</v>
      </c>
      <c r="P39" s="66" t="s">
        <v>237</v>
      </c>
      <c r="Q39" s="66" t="s">
        <v>235</v>
      </c>
      <c r="R39" s="66" t="s">
        <v>236</v>
      </c>
      <c r="S39" s="66" t="s">
        <v>236</v>
      </c>
      <c r="T39" s="66" t="s">
        <v>232</v>
      </c>
      <c r="U39" s="119" t="s">
        <v>232</v>
      </c>
      <c r="V39" s="66" t="s">
        <v>238</v>
      </c>
      <c r="W39" s="120" t="s">
        <v>238</v>
      </c>
      <c r="X39" s="64">
        <f t="shared" si="4"/>
        <v>10</v>
      </c>
      <c r="Y39" s="120" t="s">
        <v>236</v>
      </c>
      <c r="Z39" s="121">
        <v>7</v>
      </c>
      <c r="AA39" s="121"/>
      <c r="AB39" s="121"/>
      <c r="AC39" s="64">
        <f t="shared" si="2"/>
        <v>1</v>
      </c>
      <c r="AD39" s="86">
        <v>211</v>
      </c>
    </row>
    <row r="40" spans="1:30" s="27" customFormat="1" ht="20.25" customHeight="1">
      <c r="A40" s="114">
        <v>35</v>
      </c>
      <c r="B40" s="115" t="s">
        <v>239</v>
      </c>
      <c r="C40" s="116" t="s">
        <v>107</v>
      </c>
      <c r="D40" s="117"/>
      <c r="E40" s="64">
        <f t="shared" si="3"/>
        <v>11</v>
      </c>
      <c r="F40" s="118">
        <f aca="true" t="shared" si="5" ref="F40:F46">Z40+AB40</f>
        <v>11</v>
      </c>
      <c r="G40" s="65"/>
      <c r="H40" s="60" t="s">
        <v>240</v>
      </c>
      <c r="I40" s="66" t="s">
        <v>241</v>
      </c>
      <c r="J40" s="66" t="s">
        <v>242</v>
      </c>
      <c r="K40" s="66" t="s">
        <v>243</v>
      </c>
      <c r="L40" s="66" t="s">
        <v>243</v>
      </c>
      <c r="M40" s="66" t="s">
        <v>244</v>
      </c>
      <c r="N40" s="66" t="s">
        <v>241</v>
      </c>
      <c r="O40" s="66" t="s">
        <v>240</v>
      </c>
      <c r="P40" s="66" t="s">
        <v>245</v>
      </c>
      <c r="Q40" s="66" t="s">
        <v>244</v>
      </c>
      <c r="R40" s="66" t="s">
        <v>241</v>
      </c>
      <c r="S40" s="66" t="s">
        <v>241</v>
      </c>
      <c r="T40" s="66" t="s">
        <v>240</v>
      </c>
      <c r="U40" s="119" t="s">
        <v>244</v>
      </c>
      <c r="V40" s="66" t="s">
        <v>244</v>
      </c>
      <c r="W40" s="120" t="s">
        <v>243</v>
      </c>
      <c r="X40" s="64">
        <f aca="true" t="shared" si="6" ref="X40:X46">SUM(COUNTIF(H40,H$3),COUNTIF(I40,I$3),COUNTIF(J40,J$3),COUNTIF(K40,K$3),COUNTIF(L40,L$3),COUNTIF(M40,M$3),COUNTIF(N40,N$3),COUNTIF(O40,O$3),COUNTIF(P40,P$3),COUNTIF(Q40,Q$3),COUNTIF(R40,R$3),COUNTIF(S40,S$3),COUNTIF(T40,T$3),COUNTIF(U40,U$3),COUNTIF(V40,V$3),COUNTIF(W40,W$3))</f>
        <v>10</v>
      </c>
      <c r="Y40" s="120" t="s">
        <v>241</v>
      </c>
      <c r="Z40" s="121">
        <v>11</v>
      </c>
      <c r="AA40" s="121"/>
      <c r="AB40" s="121"/>
      <c r="AC40" s="64">
        <f aca="true" t="shared" si="7" ref="AC40:AC49">IF(Y40="","",SUM(COUNTIF(Y40,Y$3),COUNTIF(AA40,AA$3)))</f>
        <v>1</v>
      </c>
      <c r="AD40" s="86">
        <v>294</v>
      </c>
    </row>
    <row r="41" spans="1:30" s="27" customFormat="1" ht="20.25" customHeight="1">
      <c r="A41" s="114">
        <v>36</v>
      </c>
      <c r="B41" s="115" t="s">
        <v>246</v>
      </c>
      <c r="C41" s="116" t="s">
        <v>99</v>
      </c>
      <c r="D41" s="117"/>
      <c r="E41" s="64">
        <f t="shared" si="3"/>
        <v>11</v>
      </c>
      <c r="F41" s="118">
        <f t="shared" si="5"/>
        <v>16</v>
      </c>
      <c r="G41" s="65"/>
      <c r="H41" s="60" t="s">
        <v>143</v>
      </c>
      <c r="I41" s="66" t="s">
        <v>191</v>
      </c>
      <c r="J41" s="66" t="s">
        <v>191</v>
      </c>
      <c r="K41" s="66" t="s">
        <v>141</v>
      </c>
      <c r="L41" s="66" t="s">
        <v>191</v>
      </c>
      <c r="M41" s="66" t="s">
        <v>141</v>
      </c>
      <c r="N41" s="66" t="s">
        <v>191</v>
      </c>
      <c r="O41" s="66" t="s">
        <v>143</v>
      </c>
      <c r="P41" s="66" t="s">
        <v>191</v>
      </c>
      <c r="Q41" s="66" t="s">
        <v>191</v>
      </c>
      <c r="R41" s="66" t="s">
        <v>142</v>
      </c>
      <c r="S41" s="66" t="s">
        <v>142</v>
      </c>
      <c r="T41" s="66" t="s">
        <v>191</v>
      </c>
      <c r="U41" s="119" t="s">
        <v>143</v>
      </c>
      <c r="V41" s="66" t="s">
        <v>143</v>
      </c>
      <c r="W41" s="120" t="s">
        <v>145</v>
      </c>
      <c r="X41" s="64">
        <f t="shared" si="6"/>
        <v>10</v>
      </c>
      <c r="Y41" s="120" t="s">
        <v>142</v>
      </c>
      <c r="Z41" s="121">
        <v>16</v>
      </c>
      <c r="AA41" s="121"/>
      <c r="AB41" s="121"/>
      <c r="AC41" s="64">
        <f t="shared" si="7"/>
        <v>1</v>
      </c>
      <c r="AD41" s="86">
        <v>102</v>
      </c>
    </row>
    <row r="42" spans="1:30" s="27" customFormat="1" ht="20.25" customHeight="1">
      <c r="A42" s="114">
        <v>37</v>
      </c>
      <c r="B42" s="115" t="s">
        <v>247</v>
      </c>
      <c r="C42" s="116" t="s">
        <v>100</v>
      </c>
      <c r="D42" s="117"/>
      <c r="E42" s="64">
        <f t="shared" si="3"/>
        <v>11</v>
      </c>
      <c r="F42" s="118">
        <f t="shared" si="5"/>
        <v>67</v>
      </c>
      <c r="G42" s="65"/>
      <c r="H42" s="60" t="s">
        <v>241</v>
      </c>
      <c r="I42" s="66" t="s">
        <v>240</v>
      </c>
      <c r="J42" s="66" t="s">
        <v>244</v>
      </c>
      <c r="K42" s="66" t="s">
        <v>244</v>
      </c>
      <c r="L42" s="66" t="s">
        <v>245</v>
      </c>
      <c r="M42" s="66" t="s">
        <v>244</v>
      </c>
      <c r="N42" s="66" t="s">
        <v>241</v>
      </c>
      <c r="O42" s="66" t="s">
        <v>240</v>
      </c>
      <c r="P42" s="66" t="s">
        <v>245</v>
      </c>
      <c r="Q42" s="66" t="s">
        <v>244</v>
      </c>
      <c r="R42" s="66" t="s">
        <v>241</v>
      </c>
      <c r="S42" s="66" t="s">
        <v>241</v>
      </c>
      <c r="T42" s="66" t="s">
        <v>245</v>
      </c>
      <c r="U42" s="119" t="s">
        <v>240</v>
      </c>
      <c r="V42" s="66" t="s">
        <v>240</v>
      </c>
      <c r="W42" s="120" t="s">
        <v>243</v>
      </c>
      <c r="X42" s="64">
        <f t="shared" si="6"/>
        <v>11</v>
      </c>
      <c r="Y42" s="120" t="s">
        <v>243</v>
      </c>
      <c r="Z42" s="121">
        <v>67</v>
      </c>
      <c r="AA42" s="121"/>
      <c r="AB42" s="121"/>
      <c r="AC42" s="64">
        <f t="shared" si="7"/>
        <v>0</v>
      </c>
      <c r="AD42" s="86">
        <v>125</v>
      </c>
    </row>
    <row r="43" spans="1:30" s="27" customFormat="1" ht="20.25" customHeight="1">
      <c r="A43" s="114">
        <v>38</v>
      </c>
      <c r="B43" s="115" t="s">
        <v>248</v>
      </c>
      <c r="C43" s="116" t="s">
        <v>101</v>
      </c>
      <c r="D43" s="117"/>
      <c r="E43" s="64">
        <f t="shared" si="3"/>
        <v>11</v>
      </c>
      <c r="F43" s="118">
        <f t="shared" si="5"/>
        <v>73</v>
      </c>
      <c r="G43" s="65"/>
      <c r="H43" s="60" t="s">
        <v>142</v>
      </c>
      <c r="I43" s="66" t="s">
        <v>142</v>
      </c>
      <c r="J43" s="66" t="s">
        <v>191</v>
      </c>
      <c r="K43" s="66" t="s">
        <v>141</v>
      </c>
      <c r="L43" s="66" t="s">
        <v>191</v>
      </c>
      <c r="M43" s="66" t="s">
        <v>141</v>
      </c>
      <c r="N43" s="66" t="s">
        <v>142</v>
      </c>
      <c r="O43" s="66" t="s">
        <v>143</v>
      </c>
      <c r="P43" s="66" t="s">
        <v>191</v>
      </c>
      <c r="Q43" s="66" t="s">
        <v>191</v>
      </c>
      <c r="R43" s="66" t="s">
        <v>142</v>
      </c>
      <c r="S43" s="66" t="s">
        <v>142</v>
      </c>
      <c r="T43" s="66" t="s">
        <v>143</v>
      </c>
      <c r="U43" s="119" t="s">
        <v>141</v>
      </c>
      <c r="V43" s="66" t="s">
        <v>141</v>
      </c>
      <c r="W43" s="120" t="s">
        <v>145</v>
      </c>
      <c r="X43" s="64">
        <f t="shared" si="6"/>
        <v>11</v>
      </c>
      <c r="Y43" s="120" t="s">
        <v>145</v>
      </c>
      <c r="Z43" s="121">
        <v>73</v>
      </c>
      <c r="AA43" s="121"/>
      <c r="AB43" s="121"/>
      <c r="AC43" s="64">
        <f t="shared" si="7"/>
        <v>0</v>
      </c>
      <c r="AD43" s="86">
        <v>296</v>
      </c>
    </row>
    <row r="44" spans="1:30" s="27" customFormat="1" ht="20.25" customHeight="1">
      <c r="A44" s="114">
        <v>39</v>
      </c>
      <c r="B44" s="115" t="s">
        <v>247</v>
      </c>
      <c r="C44" s="116" t="s">
        <v>102</v>
      </c>
      <c r="D44" s="117" t="s">
        <v>249</v>
      </c>
      <c r="E44" s="64">
        <f t="shared" si="3"/>
        <v>11</v>
      </c>
      <c r="F44" s="118">
        <f t="shared" si="5"/>
        <v>75</v>
      </c>
      <c r="G44" s="124"/>
      <c r="H44" s="60" t="s">
        <v>159</v>
      </c>
      <c r="I44" s="66" t="s">
        <v>159</v>
      </c>
      <c r="J44" s="66" t="s">
        <v>179</v>
      </c>
      <c r="K44" s="66" t="s">
        <v>179</v>
      </c>
      <c r="L44" s="66" t="s">
        <v>179</v>
      </c>
      <c r="M44" s="66" t="s">
        <v>158</v>
      </c>
      <c r="N44" s="66" t="s">
        <v>160</v>
      </c>
      <c r="O44" s="66" t="s">
        <v>159</v>
      </c>
      <c r="P44" s="66" t="s">
        <v>179</v>
      </c>
      <c r="Q44" s="66" t="s">
        <v>158</v>
      </c>
      <c r="R44" s="66" t="s">
        <v>160</v>
      </c>
      <c r="S44" s="66" t="s">
        <v>160</v>
      </c>
      <c r="T44" s="66" t="s">
        <v>159</v>
      </c>
      <c r="U44" s="119" t="s">
        <v>159</v>
      </c>
      <c r="V44" s="66" t="s">
        <v>159</v>
      </c>
      <c r="W44" s="120" t="s">
        <v>180</v>
      </c>
      <c r="X44" s="64">
        <f t="shared" si="6"/>
        <v>11</v>
      </c>
      <c r="Y44" s="120" t="s">
        <v>180</v>
      </c>
      <c r="Z44" s="121">
        <v>75</v>
      </c>
      <c r="AA44" s="121"/>
      <c r="AB44" s="121"/>
      <c r="AC44" s="64">
        <f t="shared" si="7"/>
        <v>0</v>
      </c>
      <c r="AD44" s="86">
        <v>124</v>
      </c>
    </row>
    <row r="45" spans="1:30" s="27" customFormat="1" ht="20.25" customHeight="1">
      <c r="A45" s="114">
        <v>40</v>
      </c>
      <c r="B45" s="115" t="s">
        <v>250</v>
      </c>
      <c r="C45" s="116" t="s">
        <v>103</v>
      </c>
      <c r="D45" s="117"/>
      <c r="E45" s="64">
        <f t="shared" si="3"/>
        <v>11</v>
      </c>
      <c r="F45" s="118">
        <f t="shared" si="5"/>
        <v>77</v>
      </c>
      <c r="G45" s="65"/>
      <c r="H45" s="60" t="s">
        <v>153</v>
      </c>
      <c r="I45" s="66" t="s">
        <v>153</v>
      </c>
      <c r="J45" s="66" t="s">
        <v>153</v>
      </c>
      <c r="K45" s="66" t="s">
        <v>152</v>
      </c>
      <c r="L45" s="66" t="s">
        <v>156</v>
      </c>
      <c r="M45" s="66" t="s">
        <v>152</v>
      </c>
      <c r="N45" s="66" t="s">
        <v>155</v>
      </c>
      <c r="O45" s="66" t="s">
        <v>154</v>
      </c>
      <c r="P45" s="66" t="s">
        <v>152</v>
      </c>
      <c r="Q45" s="66" t="s">
        <v>152</v>
      </c>
      <c r="R45" s="66" t="s">
        <v>153</v>
      </c>
      <c r="S45" s="66" t="s">
        <v>153</v>
      </c>
      <c r="T45" s="66" t="s">
        <v>154</v>
      </c>
      <c r="U45" s="119" t="s">
        <v>154</v>
      </c>
      <c r="V45" s="66" t="s">
        <v>152</v>
      </c>
      <c r="W45" s="120" t="s">
        <v>155</v>
      </c>
      <c r="X45" s="64">
        <f t="shared" si="6"/>
        <v>11</v>
      </c>
      <c r="Y45" s="120" t="s">
        <v>155</v>
      </c>
      <c r="Z45" s="121">
        <v>77</v>
      </c>
      <c r="AA45" s="121"/>
      <c r="AB45" s="121"/>
      <c r="AC45" s="64">
        <f t="shared" si="7"/>
        <v>0</v>
      </c>
      <c r="AD45" s="86">
        <v>277</v>
      </c>
    </row>
    <row r="46" spans="1:30" s="27" customFormat="1" ht="20.25" customHeight="1">
      <c r="A46" s="114">
        <v>41</v>
      </c>
      <c r="B46" s="115" t="s">
        <v>17</v>
      </c>
      <c r="C46" s="116" t="s">
        <v>105</v>
      </c>
      <c r="D46" s="117"/>
      <c r="E46" s="64">
        <f t="shared" si="3"/>
        <v>9</v>
      </c>
      <c r="F46" s="118">
        <f t="shared" si="5"/>
        <v>18</v>
      </c>
      <c r="G46" s="65"/>
      <c r="H46" s="60" t="s">
        <v>122</v>
      </c>
      <c r="I46" s="66" t="s">
        <v>121</v>
      </c>
      <c r="J46" s="66" t="s">
        <v>130</v>
      </c>
      <c r="K46" s="66" t="s">
        <v>120</v>
      </c>
      <c r="L46" s="66" t="s">
        <v>123</v>
      </c>
      <c r="M46" s="66" t="s">
        <v>130</v>
      </c>
      <c r="N46" s="66" t="s">
        <v>121</v>
      </c>
      <c r="O46" s="66" t="s">
        <v>122</v>
      </c>
      <c r="P46" s="66" t="s">
        <v>130</v>
      </c>
      <c r="Q46" s="66" t="s">
        <v>120</v>
      </c>
      <c r="R46" s="66" t="s">
        <v>124</v>
      </c>
      <c r="S46" s="66" t="s">
        <v>121</v>
      </c>
      <c r="T46" s="66" t="s">
        <v>122</v>
      </c>
      <c r="U46" s="119" t="s">
        <v>120</v>
      </c>
      <c r="V46" s="66" t="s">
        <v>122</v>
      </c>
      <c r="W46" s="120" t="s">
        <v>124</v>
      </c>
      <c r="X46" s="64">
        <f t="shared" si="6"/>
        <v>8</v>
      </c>
      <c r="Y46" s="120" t="s">
        <v>121</v>
      </c>
      <c r="Z46" s="121">
        <v>18</v>
      </c>
      <c r="AA46" s="121"/>
      <c r="AB46" s="121"/>
      <c r="AC46" s="64">
        <f t="shared" si="7"/>
        <v>1</v>
      </c>
      <c r="AD46" s="86">
        <v>228</v>
      </c>
    </row>
    <row r="47" spans="1:30" s="27" customFormat="1" ht="20.25" customHeight="1">
      <c r="A47" s="114">
        <v>42</v>
      </c>
      <c r="B47" s="115" t="s">
        <v>21</v>
      </c>
      <c r="C47" s="116" t="s">
        <v>104</v>
      </c>
      <c r="D47" s="117"/>
      <c r="E47" s="64">
        <f t="shared" si="3"/>
        <v>9</v>
      </c>
      <c r="F47" s="118">
        <f>Z47+AB47</f>
        <v>86</v>
      </c>
      <c r="G47" s="65"/>
      <c r="H47" s="60" t="s">
        <v>245</v>
      </c>
      <c r="I47" s="66" t="s">
        <v>240</v>
      </c>
      <c r="J47" s="66" t="s">
        <v>244</v>
      </c>
      <c r="K47" s="66" t="s">
        <v>244</v>
      </c>
      <c r="L47" s="66" t="s">
        <v>251</v>
      </c>
      <c r="M47" s="66" t="s">
        <v>244</v>
      </c>
      <c r="N47" s="66" t="s">
        <v>245</v>
      </c>
      <c r="O47" s="66" t="s">
        <v>245</v>
      </c>
      <c r="P47" s="66" t="s">
        <v>245</v>
      </c>
      <c r="Q47" s="66" t="s">
        <v>245</v>
      </c>
      <c r="R47" s="66" t="s">
        <v>241</v>
      </c>
      <c r="S47" s="66" t="s">
        <v>241</v>
      </c>
      <c r="T47" s="66" t="s">
        <v>240</v>
      </c>
      <c r="U47" s="119" t="s">
        <v>245</v>
      </c>
      <c r="V47" s="66" t="s">
        <v>240</v>
      </c>
      <c r="W47" s="120" t="s">
        <v>243</v>
      </c>
      <c r="X47" s="64">
        <f>SUM(COUNTIF(H47,H$3),COUNTIF(I47,I$3),COUNTIF(J47,J$3),COUNTIF(K47,K$3),COUNTIF(L47,L$3),COUNTIF(M47,M$3),COUNTIF(N47,N$3),COUNTIF(O47,O$3),COUNTIF(P47,P$3),COUNTIF(Q47,Q$3),COUNTIF(R47,R$3),COUNTIF(S47,S$3),COUNTIF(T47,T$3),COUNTIF(U47,U$3),COUNTIF(V47,V$3),COUNTIF(W47,W$3))</f>
        <v>9</v>
      </c>
      <c r="Y47" s="120" t="s">
        <v>243</v>
      </c>
      <c r="Z47" s="121">
        <v>86</v>
      </c>
      <c r="AA47" s="121"/>
      <c r="AB47" s="121"/>
      <c r="AC47" s="64">
        <f t="shared" si="7"/>
        <v>0</v>
      </c>
      <c r="AD47" s="86">
        <v>132</v>
      </c>
    </row>
    <row r="48" spans="1:31" s="27" customFormat="1" ht="20.25" customHeight="1">
      <c r="A48" s="114">
        <v>43</v>
      </c>
      <c r="B48" s="115" t="s">
        <v>18</v>
      </c>
      <c r="C48" s="116" t="s">
        <v>106</v>
      </c>
      <c r="D48" s="117"/>
      <c r="E48" s="64">
        <f t="shared" si="3"/>
        <v>9</v>
      </c>
      <c r="F48" s="118">
        <f>Z48+AB48</f>
        <v>111</v>
      </c>
      <c r="G48" s="65"/>
      <c r="H48" s="60" t="s">
        <v>208</v>
      </c>
      <c r="I48" s="66" t="s">
        <v>209</v>
      </c>
      <c r="J48" s="66" t="s">
        <v>212</v>
      </c>
      <c r="K48" s="66" t="s">
        <v>211</v>
      </c>
      <c r="L48" s="66" t="s">
        <v>252</v>
      </c>
      <c r="M48" s="66" t="s">
        <v>252</v>
      </c>
      <c r="N48" s="66" t="s">
        <v>208</v>
      </c>
      <c r="O48" s="66" t="s">
        <v>209</v>
      </c>
      <c r="P48" s="66" t="s">
        <v>209</v>
      </c>
      <c r="Q48" s="66" t="s">
        <v>252</v>
      </c>
      <c r="R48" s="66" t="s">
        <v>208</v>
      </c>
      <c r="S48" s="66" t="s">
        <v>208</v>
      </c>
      <c r="T48" s="66" t="s">
        <v>209</v>
      </c>
      <c r="U48" s="119" t="s">
        <v>252</v>
      </c>
      <c r="V48" s="66" t="s">
        <v>211</v>
      </c>
      <c r="W48" s="120" t="s">
        <v>213</v>
      </c>
      <c r="X48" s="64">
        <f>SUM(COUNTIF(H48,H$3),COUNTIF(I48,I$3),COUNTIF(J48,J$3),COUNTIF(K48,K$3),COUNTIF(L48,L$3),COUNTIF(M48,M$3),COUNTIF(N48,N$3),COUNTIF(O48,O$3),COUNTIF(P48,P$3),COUNTIF(Q48,Q$3),COUNTIF(R48,R$3),COUNTIF(S48,S$3),COUNTIF(T48,T$3),COUNTIF(U48,U$3),COUNTIF(V48,V$3),COUNTIF(W48,W$3))</f>
        <v>9</v>
      </c>
      <c r="Y48" s="120" t="s">
        <v>213</v>
      </c>
      <c r="Z48" s="121">
        <v>111</v>
      </c>
      <c r="AA48" s="121"/>
      <c r="AB48" s="121"/>
      <c r="AC48" s="64">
        <f t="shared" si="7"/>
        <v>0</v>
      </c>
      <c r="AD48" s="86">
        <v>189</v>
      </c>
      <c r="AE48" s="27">
        <v>6</v>
      </c>
    </row>
    <row r="49" spans="1:31" s="27" customFormat="1" ht="20.25" customHeight="1" thickBot="1">
      <c r="A49" s="125">
        <v>44</v>
      </c>
      <c r="B49" s="126" t="s">
        <v>253</v>
      </c>
      <c r="C49" s="127" t="s">
        <v>109</v>
      </c>
      <c r="D49" s="128"/>
      <c r="E49" s="129">
        <f t="shared" si="3"/>
        <v>6</v>
      </c>
      <c r="F49" s="130">
        <f>Z49+AB49</f>
        <v>120</v>
      </c>
      <c r="G49" s="131"/>
      <c r="H49" s="132" t="s">
        <v>123</v>
      </c>
      <c r="I49" s="133" t="s">
        <v>120</v>
      </c>
      <c r="J49" s="133" t="s">
        <v>123</v>
      </c>
      <c r="K49" s="133" t="s">
        <v>124</v>
      </c>
      <c r="L49" s="133" t="s">
        <v>123</v>
      </c>
      <c r="M49" s="133" t="s">
        <v>122</v>
      </c>
      <c r="N49" s="133" t="s">
        <v>120</v>
      </c>
      <c r="O49" s="133" t="s">
        <v>122</v>
      </c>
      <c r="P49" s="133" t="s">
        <v>124</v>
      </c>
      <c r="Q49" s="133" t="s">
        <v>120</v>
      </c>
      <c r="R49" s="133" t="s">
        <v>124</v>
      </c>
      <c r="S49" s="133" t="s">
        <v>121</v>
      </c>
      <c r="T49" s="133" t="s">
        <v>122</v>
      </c>
      <c r="U49" s="134" t="s">
        <v>120</v>
      </c>
      <c r="V49" s="133" t="s">
        <v>120</v>
      </c>
      <c r="W49" s="135" t="s">
        <v>120</v>
      </c>
      <c r="X49" s="129">
        <f>SUM(COUNTIF(H49,H$3),COUNTIF(I49,I$3),COUNTIF(J49,J$3),COUNTIF(K49,K$3),COUNTIF(L49,L$3),COUNTIF(M49,M$3),COUNTIF(N49,N$3),COUNTIF(O49,O$3),COUNTIF(P49,P$3),COUNTIF(Q49,Q$3),COUNTIF(R49,R$3),COUNTIF(S49,S$3),COUNTIF(T49,T$3),COUNTIF(U49,U$3),COUNTIF(V49,V$3),COUNTIF(W49,W$3))</f>
        <v>5</v>
      </c>
      <c r="Y49" s="135" t="s">
        <v>121</v>
      </c>
      <c r="Z49" s="136">
        <v>120</v>
      </c>
      <c r="AA49" s="136"/>
      <c r="AB49" s="136"/>
      <c r="AC49" s="129">
        <f t="shared" si="7"/>
        <v>1</v>
      </c>
      <c r="AD49" s="86">
        <v>193</v>
      </c>
      <c r="AE49" s="27">
        <v>6</v>
      </c>
    </row>
    <row r="50" spans="1:30" s="27" customFormat="1" ht="21" customHeight="1">
      <c r="A50" s="180" t="s">
        <v>10</v>
      </c>
      <c r="B50" s="181"/>
      <c r="C50" s="182"/>
      <c r="D50" s="137">
        <v>0</v>
      </c>
      <c r="E50" s="57"/>
      <c r="F50" s="109"/>
      <c r="G50" s="109"/>
      <c r="H50" s="53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138"/>
      <c r="X50" s="109">
        <f>SUM(COUNTIF(H50,H$3),COUNTIF(I50,I$3),COUNTIF(J50,J$3),COUNTIF(K50,K$3),COUNTIF(L50,L$3),COUNTIF(M50,M$3),COUNTIF(N50,N$3),COUNTIF(O50,O$3),COUNTIF(P50,P$3),COUNTIF(Q50,Q$3),COUNTIF(T50,T$3))</f>
        <v>0</v>
      </c>
      <c r="Y50" s="53"/>
      <c r="Z50" s="59"/>
      <c r="AA50" s="113"/>
      <c r="AB50" s="113"/>
      <c r="AC50" s="57"/>
      <c r="AD50" s="86"/>
    </row>
    <row r="51" spans="1:30" s="27" customFormat="1" ht="21" customHeight="1" thickBot="1">
      <c r="A51" s="183" t="s">
        <v>7</v>
      </c>
      <c r="B51" s="184"/>
      <c r="C51" s="185"/>
      <c r="D51" s="139">
        <f>D4-D50</f>
        <v>44</v>
      </c>
      <c r="E51" s="140"/>
      <c r="F51" s="141"/>
      <c r="G51" s="141"/>
      <c r="H51" s="142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4"/>
      <c r="X51" s="141">
        <f>SUM(COUNTIF(H51,H$3),COUNTIF(I51,I$3),COUNTIF(J51,J$3),COUNTIF(K51,K$3),COUNTIF(L51,L$3),COUNTIF(M51,M$3),COUNTIF(N51,N$3),COUNTIF(O51,O$3),COUNTIF(P51,P$3),COUNTIF(Q51,Q$3),COUNTIF(T51,T$3))</f>
        <v>0</v>
      </c>
      <c r="Y51" s="142"/>
      <c r="Z51" s="143"/>
      <c r="AA51" s="145"/>
      <c r="AB51" s="145"/>
      <c r="AC51" s="140"/>
      <c r="AD51" s="86"/>
    </row>
  </sheetData>
  <mergeCells count="3">
    <mergeCell ref="A1:C1"/>
    <mergeCell ref="A50:C50"/>
    <mergeCell ref="A51:C51"/>
  </mergeCells>
  <conditionalFormatting sqref="AA6:AA51 H6:W49 Y6:Y49">
    <cfRule type="cellIs" priority="1" dxfId="0" operator="notEqual" stopIfTrue="1">
      <formula>H$3</formula>
    </cfRule>
  </conditionalFormatting>
  <dataValidations count="1">
    <dataValidation allowBlank="1" showInputMessage="1" showErrorMessage="1" imeMode="on" sqref="C13 C23"/>
  </dataValidations>
  <printOptions/>
  <pageMargins left="0.3937007874015748" right="0.3937007874015748" top="0.3937007874015748" bottom="0.3937007874015748" header="0.1968503937007874" footer="0.1968503937007874"/>
  <pageSetup fitToHeight="2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石谷　正克</dc:creator>
  <cp:keywords/>
  <dc:description/>
  <cp:lastModifiedBy> </cp:lastModifiedBy>
  <cp:lastPrinted>2006-11-07T12:50:16Z</cp:lastPrinted>
  <dcterms:created xsi:type="dcterms:W3CDTF">2002-11-12T21:24:59Z</dcterms:created>
  <dcterms:modified xsi:type="dcterms:W3CDTF">2006-12-19T12:40:30Z</dcterms:modified>
  <cp:category/>
  <cp:version/>
  <cp:contentType/>
  <cp:contentStatus/>
</cp:coreProperties>
</file>